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0" windowWidth="11355" windowHeight="7260" activeTab="2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'rashodi'!$2:$2</definedName>
  </definedNames>
  <calcPr fullCalcOnLoad="1"/>
</workbook>
</file>

<file path=xl/sharedStrings.xml><?xml version="1.0" encoding="utf-8"?>
<sst xmlns="http://schemas.openxmlformats.org/spreadsheetml/2006/main" count="272" uniqueCount="265">
  <si>
    <t>У хиљадама динара</t>
  </si>
  <si>
    <t>П Р И М А Њ А</t>
  </si>
  <si>
    <t>Г О Д И Н Е</t>
  </si>
  <si>
    <t>Текући  приходи</t>
  </si>
  <si>
    <t>Други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</si>
  <si>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</si>
  <si>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</si>
  <si>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</si>
  <si>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</si>
  <si>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 приходи – Тендерска  документација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</si>
  <si>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</si>
  <si>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</si>
  <si>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</si>
  <si>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</si>
  <si>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</si>
  <si>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Меморандумске  ставке  за  реф.рас-скупшт.града 35%</t>
  </si>
  <si>
    <t>Трансфери  између  буџетских  корис. на истом нивоу</t>
  </si>
  <si>
    <t>Трансфери  између буџетских корис, на истом нивоу</t>
  </si>
  <si>
    <t>Трансфери између  буџетских корисника на истом нивоу</t>
  </si>
  <si>
    <t xml:space="preserve">Партиципације </t>
  </si>
  <si>
    <t>Приходи  из  Буџета</t>
  </si>
  <si>
    <t xml:space="preserve">Приходи  из  Буџета </t>
  </si>
  <si>
    <t>Канцеларија за дуван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</si>
  <si>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</si>
  <si>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</si>
  <si>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</si>
  <si>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</si>
  <si>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</si>
  <si>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</si>
  <si>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</si>
  <si>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</si>
  <si>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</si>
  <si>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</si>
  <si>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</si>
  <si>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</si>
  <si>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</si>
  <si>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</si>
  <si>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</si>
  <si>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</si>
  <si>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 xml:space="preserve">Допринос  за  пенз,  и  инвалид,  осигурање </t>
  </si>
  <si>
    <t xml:space="preserve">Допр,  за  здравствено  осигурање  </t>
  </si>
  <si>
    <t>Допринос  за  незапосленост</t>
  </si>
  <si>
    <t>Накнаде у натури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</si>
  <si>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</si>
  <si>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</si>
  <si>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</si>
  <si>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</si>
  <si>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</si>
  <si>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</si>
  <si>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</si>
  <si>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>Накнаде, бонуси  и  остали посебни расходи</t>
  </si>
  <si>
    <t>Награде, остави и победи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</si>
  <si>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</si>
  <si>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</si>
  <si>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</si>
  <si>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</si>
  <si>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</si>
  <si>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</si>
  <si>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</si>
  <si>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</si>
  <si>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</si>
  <si>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</si>
  <si>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Трошкови мобилног телефона ККД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</si>
  <si>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</si>
  <si>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</si>
  <si>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</si>
  <si>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</si>
  <si>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</si>
  <si>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</si>
  <si>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</si>
  <si>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</si>
  <si>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</si>
  <si>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</si>
  <si>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</si>
  <si>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</si>
  <si>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</si>
  <si>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</si>
  <si>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</si>
  <si>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</si>
  <si>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</si>
  <si>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</si>
  <si>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</si>
  <si>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</si>
  <si>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</si>
  <si>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</si>
  <si>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Хемијско  чишћење</t>
  </si>
  <si>
    <t>Угоститељске  услуге</t>
  </si>
  <si>
    <t>Репрезентација</t>
  </si>
  <si>
    <t xml:space="preserve">Остале  опште  услуге </t>
  </si>
  <si>
    <t>Остале  услуге – обезбеђење</t>
  </si>
  <si>
    <t>Специјализоване  услуге</t>
  </si>
  <si>
    <t>Остале специјализоване услуге</t>
  </si>
  <si>
    <t>Текуће  поправ, и одржав, (услуге и материјали)</t>
  </si>
  <si>
    <t>Столарски радови</t>
  </si>
  <si>
    <t>Молерски радови</t>
  </si>
  <si>
    <t>Централно  грејање</t>
  </si>
  <si>
    <t>Електричне инсталације</t>
  </si>
  <si>
    <t>Радови на комуникационим инсталацијама</t>
  </si>
  <si>
    <t>Остале  услуге и материјал за  текуће поправке</t>
  </si>
  <si>
    <t>Поправка  електричне и  електронске  опреме</t>
  </si>
  <si>
    <t>Остале поправке и одржавање опреме за саобраћај</t>
  </si>
  <si>
    <t>Рачунарска  опрема</t>
  </si>
  <si>
    <t>Текуће  поправке  и  одржавање медицин. опреме</t>
  </si>
  <si>
    <t>Текуће поправке и одржавање лаборатор, опреме</t>
  </si>
  <si>
    <t>Текуће поправке и одрж.опреме за јавну безбедност</t>
  </si>
  <si>
    <t>Текуће поправке и одрж.производ.моторне непокретне и немоторне опреме</t>
  </si>
  <si>
    <t>Материјал</t>
  </si>
  <si>
    <t>Канцеларијски  материјал</t>
  </si>
  <si>
    <t>Цвеће и зеленило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</si>
  <si>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</si>
  <si>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</si>
  <si>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</si>
  <si>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</si>
  <si>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</si>
  <si>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</si>
  <si>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Материјали  за  вакцинацију (ФОНД)</t>
  </si>
  <si>
    <t>Производи  за  чишћење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</si>
  <si>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</si>
  <si>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</si>
  <si>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</si>
  <si>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</si>
  <si>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</si>
  <si>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</si>
  <si>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</si>
  <si>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</si>
  <si>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</si>
  <si>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</si>
  <si>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</si>
  <si>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</si>
  <si>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</si>
  <si>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</si>
  <si>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</si>
  <si>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</si>
  <si>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</si>
  <si>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</si>
  <si>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</si>
  <si>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</si>
  <si>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</si>
  <si>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Фотографска опрема</t>
  </si>
  <si>
    <t>Опрема за домаћинство</t>
  </si>
  <si>
    <t>Медицинска опрема</t>
  </si>
  <si>
    <t>Лабораторијска  опрема</t>
  </si>
  <si>
    <t>УКУПНИ ИЗДАЦИ</t>
  </si>
  <si>
    <t>Трошкови вансудстког поравњања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</si>
  <si>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</si>
  <si>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</si>
  <si>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</si>
  <si>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</si>
  <si>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</si>
  <si>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Објављивање тендера и инф. Огласа</t>
  </si>
  <si>
    <t>Порези, обавез,таксе и казне наметн, од јед,нив, вл.</t>
  </si>
  <si>
    <t>Накнаде члановима Управног и Надзорног одбора</t>
  </si>
  <si>
    <t>Лимарски радови на возилима</t>
  </si>
  <si>
    <t>Опрема за комуникацију</t>
  </si>
  <si>
    <t>Опрема за домаћинство и угоститељство</t>
  </si>
  <si>
    <t>Уградна опрема</t>
  </si>
  <si>
    <t>Остале поправке и одржавање административне опреме</t>
  </si>
  <si>
    <t>Услуге штампања часописа</t>
  </si>
  <si>
    <t>Радови на крову</t>
  </si>
  <si>
    <t>Службена одећа, обућа и униформе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</si>
  <si>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</si>
  <si>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</si>
  <si>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</si>
  <si>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</si>
  <si>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</si>
  <si>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</si>
  <si>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</si>
  <si>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</si>
  <si>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</si>
  <si>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</si>
  <si>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</si>
  <si>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</si>
  <si>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Полагање стручног испита за здр. рад., доделе назива Примаријуса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</si>
  <si>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</si>
  <si>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</si>
  <si>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</si>
  <si>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>Кампањe</t>
  </si>
  <si>
    <t xml:space="preserve">Стручне услуге </t>
  </si>
  <si>
    <t>Трошкови пројекaта за кампање</t>
  </si>
  <si>
    <t>Лабораторијски санитетски материјал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</si>
  <si>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</si>
  <si>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Планирано за 2013. год.</t>
  </si>
  <si>
    <t>Одвоз хемијског отпада</t>
  </si>
  <si>
    <t>Осигурање зграде</t>
  </si>
  <si>
    <t>Осигурање возила</t>
  </si>
  <si>
    <t>Осигурање опреме</t>
  </si>
  <si>
    <t>Осигурање запослених у случају несреће на раду</t>
  </si>
  <si>
    <t>Услуге за израду софтвера</t>
  </si>
  <si>
    <t>Услуге штампања публикација</t>
  </si>
  <si>
    <t>Услуге  информисања  јавности ККД</t>
  </si>
  <si>
    <t>Лабораторијске услуге</t>
  </si>
  <si>
    <t>Зидарски радови</t>
  </si>
  <si>
    <t>Текуће поправке и одржавање осталих објеката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</si>
  <si>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</si>
  <si>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</si>
  <si>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</si>
  <si>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</si>
  <si>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Лабораторијски сојеви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</si>
  <si>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</si>
  <si>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</si>
  <si>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</si>
  <si>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</si>
  <si>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</si>
  <si>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</si>
  <si>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 xml:space="preserve">Материјал за храну </t>
  </si>
  <si>
    <t>Материјал за потребе бифеа (сокови, вода, шећер, кафа, чајеви и друго)</t>
  </si>
  <si>
    <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</si>
  <si>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>Остали материјал за одржавање хигијене</t>
  </si>
  <si>
    <t xml:space="preserve">Потрошни материјал (кесе за усисивач, сијалице, утичнице, кабл, тракасте завесе, венецијанери и друго) </t>
  </si>
  <si>
    <t>Остали материјал за посебне намене (технички гасови, бутан гас и друго)</t>
  </si>
  <si>
    <t>Опрема за заштиту животне средине</t>
  </si>
  <si>
    <t>Аутомобили</t>
  </si>
  <si>
    <t xml:space="preserve">ХТЗ опрема </t>
  </si>
  <si>
    <t>Стока за експериментисање</t>
  </si>
  <si>
    <t>Издаци за гориво</t>
  </si>
  <si>
    <t>Услуге о ауторском делу</t>
  </si>
  <si>
    <t>Услуге штампања, припрема (постера, плаката, агенди, лифлета, и др. Промотивног материјала)</t>
  </si>
  <si>
    <t>Односио са јавношћу (ПР, односи са јавношћу)</t>
  </si>
  <si>
    <t xml:space="preserve">Остале медијске услуге                </t>
  </si>
  <si>
    <t>Радови на водоводу и канализацији и др</t>
  </si>
  <si>
    <t>Електронска  опрема</t>
  </si>
  <si>
    <t>Планиранo 2013.</t>
  </si>
  <si>
    <t>Позитивне курсне разлике</t>
  </si>
  <si>
    <t>Трансфери између  буџетских корисника на истом нивоу-вакцине</t>
  </si>
  <si>
    <t>Дератизација и дезинсекција</t>
  </si>
  <si>
    <t>Лекови</t>
  </si>
  <si>
    <t xml:space="preserve"> у хиљадама динара</t>
  </si>
  <si>
    <t>Уговори о делу</t>
  </si>
  <si>
    <t>Закуп мед.и лаборат.опреме</t>
  </si>
  <si>
    <t>Остале услуге комуникације</t>
  </si>
  <si>
    <t xml:space="preserve">Услуге  чишћења </t>
  </si>
  <si>
    <t xml:space="preserve">Остали посебни расходи </t>
  </si>
  <si>
    <t>Трошкови  спортских услуга</t>
  </si>
  <si>
    <t>Текуће поправке и одржавање опреме за саобраћај</t>
  </si>
  <si>
    <t xml:space="preserve">Биротехничка  опрема </t>
  </si>
  <si>
    <t>Текуће поп, и  одрж, мерних и  контролних инструмен.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</si>
  <si>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</si>
  <si>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</si>
  <si>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</si>
  <si>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</si>
  <si>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 xml:space="preserve">Здравствена  заштита  по  уговору </t>
  </si>
  <si>
    <t xml:space="preserve">Храна </t>
  </si>
  <si>
    <t xml:space="preserve">Пиће  </t>
  </si>
  <si>
    <t>Приходи из Буџета-Ванредни стручни надзор</t>
  </si>
  <si>
    <t>Услуге  информисања  КПМБ</t>
  </si>
  <si>
    <t>Приходи  из  Буџета - Канцеларијa за превенцију малигних болести</t>
  </si>
  <si>
    <t>Приходи од инвестиција у опрему</t>
  </si>
  <si>
    <t>Приходи од инвестиција у пословни простор</t>
  </si>
  <si>
    <t>Зграде и грађевински објекти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</si>
  <si>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</si>
  <si>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</si>
  <si>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</si>
  <si>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Остале услуге -коричење</t>
  </si>
  <si>
    <t>Приходи канцеларије за ХИВ-АИДС</t>
  </si>
  <si>
    <t>Примања од продаје покретних ствари</t>
  </si>
  <si>
    <t>Трошкови пројекта ХИВ</t>
  </si>
  <si>
    <t>Закуп простора за потребе пројекта</t>
  </si>
  <si>
    <t>Медијске услуге у средств.јавног информ</t>
  </si>
  <si>
    <t>Ребаланс плана за 2013. год</t>
  </si>
  <si>
    <t>РЕБАЛАНС ФИНАНСИЈСКОГ ПЛАНА</t>
  </si>
  <si>
    <t>септембар 2013. год.</t>
  </si>
  <si>
    <t>ЗА</t>
  </si>
  <si>
    <t>2013. ГОДИНЕ</t>
  </si>
  <si>
    <t>Председник Управног одбора</t>
  </si>
  <si>
    <t>Проф. др Весна Бјеговић Микановић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</si>
</sst>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D_i_n_._-;\-* #,##0.0\ _D_i_n_._-;_-* &quot;-&quot;??\ _D_i_n_._-;_-@_-"/>
    <numFmt numFmtId="177" formatCode="_-* #,##0\ _D_i_n_._-;\-* #,##0\ _D_i_n_._-;_-* &quot;-&quot;??\ _D_i_n_._-;_-@_-"/>
    <numFmt numFmtId="178" formatCode="#,##0\ _D_i_n_."/>
    <numFmt numFmtId="179" formatCode="0.0"/>
    <numFmt numFmtId="180" formatCode="_-* #,##0.0\ &quot;Din.&quot;_-;\-* #,##0.0\ &quot;Din.&quot;_-;_-* &quot;-&quot;??\ &quot;Din.&quot;_-;_-@_-"/>
    <numFmt numFmtId="181" formatCode="_-* #,##0\ &quot;Din.&quot;_-;\-* #,##0\ &quot;Din.&quot;_-;_-* &quot;-&quot;??\ &quot;Din.&quot;_-;_-@_-"/>
    <numFmt numFmtId="182" formatCode="_-* #,##0.000\ _D_i_n_._-;\-* #,##0.000\ _D_i_n_._-;_-* &quot;-&quot;??\ _D_i_n_._-;_-@_-"/>
    <numFmt numFmtId="183" formatCode="_-* #,##0.0000\ _D_i_n_._-;\-* #,##0.0000\ _D_i_n_._-;_-* &quot;-&quot;??\ _D_i_n_._-;_-@_-"/>
    <numFmt numFmtId="184" formatCode="#,##0_ ;\-#,##0\ "/>
    <numFmt numFmtId="185" formatCode="0_ ;\-0\ "/>
    <numFmt numFmtId="186" formatCode="_(* #,##0.000_);_(* \(#,##0.000\);_(* &quot;-&quot;???_);_(@_)"/>
    <numFmt numFmtId="187" formatCode="_-* #,##0.00\ _Д_и_н_._-;\-* #,##0.00\ _Д_и_н_._-;_-* &quot;-&quot;??\ _Д_и_н_._-;_-@_-"/>
  </numFmts>
  <fonts count="2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2" fillId="24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3" fontId="1" fillId="0" borderId="14" xfId="0" applyNumberFormat="1" applyFont="1" applyBorder="1" applyAlignment="1">
      <alignment horizontal="right" wrapText="1"/>
    </xf>
    <xf numFmtId="3" fontId="2" fillId="24" borderId="14" xfId="0" applyNumberFormat="1" applyFont="1" applyFill="1" applyBorder="1" applyAlignment="1">
      <alignment horizontal="right" wrapText="1"/>
    </xf>
    <xf numFmtId="0" fontId="2" fillId="24" borderId="14" xfId="0" applyFont="1" applyFill="1" applyBorder="1" applyAlignment="1">
      <alignment horizontal="right" wrapText="1"/>
    </xf>
    <xf numFmtId="3" fontId="2" fillId="0" borderId="14" xfId="0" applyNumberFormat="1" applyFont="1" applyFill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 shrinkToFi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3" fontId="1" fillId="0" borderId="19" xfId="0" applyNumberFormat="1" applyFont="1" applyBorder="1" applyAlignment="1">
      <alignment horizontal="right" wrapText="1"/>
    </xf>
    <xf numFmtId="3" fontId="1" fillId="0" borderId="20" xfId="0" applyNumberFormat="1" applyFont="1" applyBorder="1" applyAlignment="1">
      <alignment horizontal="right" wrapText="1"/>
    </xf>
    <xf numFmtId="0" fontId="1" fillId="20" borderId="21" xfId="0" applyFont="1" applyFill="1" applyBorder="1" applyAlignment="1">
      <alignment horizontal="center" wrapText="1"/>
    </xf>
    <xf numFmtId="0" fontId="1" fillId="20" borderId="22" xfId="0" applyFont="1" applyFill="1" applyBorder="1" applyAlignment="1">
      <alignment horizontal="center" wrapText="1"/>
    </xf>
    <xf numFmtId="0" fontId="1" fillId="21" borderId="23" xfId="0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wrapText="1"/>
    </xf>
    <xf numFmtId="178" fontId="2" fillId="0" borderId="14" xfId="42" applyNumberFormat="1" applyFont="1" applyFill="1" applyBorder="1" applyAlignment="1">
      <alignment horizontal="right" wrapText="1"/>
    </xf>
    <xf numFmtId="3" fontId="2" fillId="0" borderId="14" xfId="0" applyNumberFormat="1" applyFont="1" applyFill="1" applyBorder="1" applyAlignment="1">
      <alignment wrapText="1"/>
    </xf>
    <xf numFmtId="3" fontId="2" fillId="0" borderId="14" xfId="42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178" fontId="1" fillId="0" borderId="14" xfId="42" applyNumberFormat="1" applyFont="1" applyFill="1" applyBorder="1" applyAlignment="1">
      <alignment horizontal="right" wrapText="1"/>
    </xf>
    <xf numFmtId="178" fontId="2" fillId="0" borderId="24" xfId="42" applyNumberFormat="1" applyFont="1" applyFill="1" applyBorder="1" applyAlignment="1">
      <alignment horizontal="right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177" fontId="2" fillId="0" borderId="14" xfId="42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0" fontId="1" fillId="21" borderId="25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right" wrapText="1"/>
    </xf>
    <xf numFmtId="3" fontId="2" fillId="24" borderId="10" xfId="0" applyNumberFormat="1" applyFont="1" applyFill="1" applyBorder="1" applyAlignment="1">
      <alignment horizontal="right" vertical="top" wrapText="1"/>
    </xf>
    <xf numFmtId="3" fontId="2" fillId="24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178" fontId="2" fillId="0" borderId="10" xfId="42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 wrapText="1"/>
    </xf>
    <xf numFmtId="0" fontId="0" fillId="0" borderId="0" xfId="0" applyFill="1" applyAlignment="1">
      <alignment/>
    </xf>
    <xf numFmtId="3" fontId="1" fillId="0" borderId="20" xfId="44" applyNumberFormat="1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3" fontId="1" fillId="0" borderId="14" xfId="42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distributed" wrapText="1"/>
    </xf>
    <xf numFmtId="3" fontId="1" fillId="0" borderId="15" xfId="42" applyNumberFormat="1" applyFont="1" applyFill="1" applyBorder="1" applyAlignment="1">
      <alignment wrapText="1"/>
    </xf>
    <xf numFmtId="3" fontId="1" fillId="0" borderId="10" xfId="42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178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3" fontId="2" fillId="0" borderId="17" xfId="0" applyNumberFormat="1" applyFont="1" applyBorder="1" applyAlignment="1">
      <alignment/>
    </xf>
    <xf numFmtId="0" fontId="2" fillId="0" borderId="21" xfId="0" applyFont="1" applyFill="1" applyBorder="1" applyAlignment="1">
      <alignment wrapText="1"/>
    </xf>
    <xf numFmtId="178" fontId="3" fillId="0" borderId="22" xfId="42" applyNumberFormat="1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wrapText="1"/>
    </xf>
    <xf numFmtId="0" fontId="8" fillId="20" borderId="22" xfId="0" applyFont="1" applyFill="1" applyBorder="1" applyAlignment="1">
      <alignment horizontal="center" vertical="center" wrapText="1"/>
    </xf>
    <xf numFmtId="0" fontId="9" fillId="21" borderId="27" xfId="0" applyFont="1" applyFill="1" applyBorder="1" applyAlignment="1">
      <alignment horizontal="center" wrapText="1"/>
    </xf>
    <xf numFmtId="3" fontId="1" fillId="0" borderId="28" xfId="0" applyNumberFormat="1" applyFont="1" applyFill="1" applyBorder="1" applyAlignment="1">
      <alignment wrapText="1"/>
    </xf>
    <xf numFmtId="3" fontId="1" fillId="0" borderId="28" xfId="42" applyNumberFormat="1" applyFont="1" applyFill="1" applyBorder="1" applyAlignment="1">
      <alignment horizontal="right" wrapText="1"/>
    </xf>
    <xf numFmtId="178" fontId="1" fillId="0" borderId="28" xfId="42" applyNumberFormat="1" applyFont="1" applyFill="1" applyBorder="1" applyAlignment="1">
      <alignment horizontal="right" wrapText="1"/>
    </xf>
    <xf numFmtId="3" fontId="1" fillId="0" borderId="28" xfId="42" applyNumberFormat="1" applyFont="1" applyFill="1" applyBorder="1" applyAlignment="1">
      <alignment wrapText="1"/>
    </xf>
    <xf numFmtId="3" fontId="1" fillId="0" borderId="29" xfId="42" applyNumberFormat="1" applyFont="1" applyFill="1" applyBorder="1" applyAlignment="1">
      <alignment wrapText="1"/>
    </xf>
    <xf numFmtId="3" fontId="1" fillId="0" borderId="30" xfId="44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91.8515625" style="0" customWidth="1"/>
  </cols>
  <sheetData>
    <row r="1" ht="15">
      <c r="A1" s="3" t="s">
        <v>147</v>
      </c>
    </row>
    <row r="2" ht="15">
      <c r="A2" s="3" t="s">
        <v>148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69.5" customHeight="1"/>
    <row r="9" ht="27">
      <c r="A9" s="1" t="s">
        <v>259</v>
      </c>
    </row>
    <row r="10" ht="27">
      <c r="A10" s="1" t="s">
        <v>261</v>
      </c>
    </row>
    <row r="11" ht="27">
      <c r="A11" s="1" t="s">
        <v>262</v>
      </c>
    </row>
    <row r="12" ht="84.75" customHeight="1"/>
    <row r="13" ht="27">
      <c r="A13" s="1"/>
    </row>
    <row r="19" ht="49.5" customHeight="1"/>
    <row r="28" ht="24.75" customHeight="1">
      <c r="A28" s="14" t="s">
        <v>260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zoomScalePageLayoutView="0" workbookViewId="0" topLeftCell="A22">
      <selection activeCell="H20" sqref="H20"/>
    </sheetView>
  </sheetViews>
  <sheetFormatPr defaultColWidth="9.140625" defaultRowHeight="12.75"/>
  <cols>
    <col min="1" max="1" width="14.00390625" style="0" bestFit="1" customWidth="1"/>
    <col min="2" max="2" width="86.8515625" style="0" customWidth="1"/>
    <col min="3" max="3" width="19.28125" style="0" hidden="1" customWidth="1"/>
    <col min="4" max="4" width="19.8515625" style="0" hidden="1" customWidth="1"/>
    <col min="5" max="5" width="18.00390625" style="0" customWidth="1"/>
    <col min="6" max="6" width="15.7109375" style="77" customWidth="1"/>
  </cols>
  <sheetData>
    <row r="2" spans="2:6" ht="15.75" thickBot="1">
      <c r="B2" s="113"/>
      <c r="C2" s="113"/>
      <c r="D2" s="113"/>
      <c r="E2" t="s">
        <v>226</v>
      </c>
      <c r="F2" s="90"/>
    </row>
    <row r="3" spans="1:6" ht="39.75" thickBot="1">
      <c r="A3" s="52"/>
      <c r="B3" s="53" t="s">
        <v>1</v>
      </c>
      <c r="C3" s="54" t="s">
        <v>2</v>
      </c>
      <c r="D3" s="68"/>
      <c r="E3" s="99" t="s">
        <v>221</v>
      </c>
      <c r="F3" s="100" t="s">
        <v>258</v>
      </c>
    </row>
    <row r="4" spans="1:6" ht="18">
      <c r="A4" s="48">
        <v>7</v>
      </c>
      <c r="B4" s="49" t="s">
        <v>3</v>
      </c>
      <c r="C4" s="50">
        <v>950122</v>
      </c>
      <c r="D4" s="51" t="e">
        <f>D5+D19+D23+D28</f>
        <v>#REF!</v>
      </c>
      <c r="E4" s="98">
        <f>E5+E19+E23+E28</f>
        <v>1616362</v>
      </c>
      <c r="F4" s="98">
        <f>1616362+F36</f>
        <v>1645362</v>
      </c>
    </row>
    <row r="5" spans="1:6" ht="18">
      <c r="A5" s="16">
        <v>74</v>
      </c>
      <c r="B5" s="4" t="s">
        <v>4</v>
      </c>
      <c r="C5" s="5">
        <v>114601</v>
      </c>
      <c r="D5" s="26" t="e">
        <f>D6+#REF!+#REF!+D12+#REF!</f>
        <v>#REF!</v>
      </c>
      <c r="E5" s="69">
        <f>E6+E12</f>
        <v>275140</v>
      </c>
      <c r="F5" s="69">
        <f>F6+F12</f>
        <v>0</v>
      </c>
    </row>
    <row r="6" spans="1:6" ht="18">
      <c r="A6" s="16">
        <v>742</v>
      </c>
      <c r="B6" s="4" t="s">
        <v>5</v>
      </c>
      <c r="C6" s="5">
        <v>107260</v>
      </c>
      <c r="D6" s="26" t="e">
        <f>#REF!+D7+D8+D9+#REF!+D11</f>
        <v>#REF!</v>
      </c>
      <c r="E6" s="69">
        <f>SUM(E7:E11)</f>
        <v>268960</v>
      </c>
      <c r="F6" s="69">
        <f>SUM(F7:F11)</f>
        <v>0</v>
      </c>
    </row>
    <row r="7" spans="1:6" ht="20.25" customHeight="1">
      <c r="A7" s="17">
        <v>742121</v>
      </c>
      <c r="B7" s="6" t="s">
        <v>173</v>
      </c>
      <c r="C7" s="8">
        <v>88484</v>
      </c>
      <c r="D7" s="27">
        <v>60540</v>
      </c>
      <c r="E7" s="70">
        <v>250719</v>
      </c>
      <c r="F7" s="89"/>
    </row>
    <row r="8" spans="1:6" ht="18">
      <c r="A8" s="17">
        <v>7421210</v>
      </c>
      <c r="B8" s="6" t="s">
        <v>6</v>
      </c>
      <c r="C8" s="9">
        <v>3656</v>
      </c>
      <c r="D8" s="27">
        <v>5119</v>
      </c>
      <c r="E8" s="71">
        <v>5631</v>
      </c>
      <c r="F8" s="89"/>
    </row>
    <row r="9" spans="1:6" ht="18">
      <c r="A9" s="17">
        <v>7421211</v>
      </c>
      <c r="B9" s="6" t="s">
        <v>7</v>
      </c>
      <c r="C9" s="8">
        <v>15095</v>
      </c>
      <c r="D9" s="27">
        <v>11389</v>
      </c>
      <c r="E9" s="70">
        <v>12528</v>
      </c>
      <c r="F9" s="89"/>
    </row>
    <row r="10" spans="1:6" ht="18">
      <c r="A10" s="17">
        <v>742322</v>
      </c>
      <c r="B10" s="6" t="s">
        <v>222</v>
      </c>
      <c r="C10" s="8"/>
      <c r="D10" s="27"/>
      <c r="E10" s="66">
        <v>8</v>
      </c>
      <c r="F10" s="89"/>
    </row>
    <row r="11" spans="1:6" ht="21.75" customHeight="1">
      <c r="A11" s="17">
        <v>742325</v>
      </c>
      <c r="B11" s="6" t="s">
        <v>172</v>
      </c>
      <c r="C11" s="7"/>
      <c r="D11" s="28">
        <v>67</v>
      </c>
      <c r="E11" s="66">
        <v>74</v>
      </c>
      <c r="F11" s="89"/>
    </row>
    <row r="12" spans="1:6" ht="18">
      <c r="A12" s="16">
        <v>745</v>
      </c>
      <c r="B12" s="4" t="s">
        <v>8</v>
      </c>
      <c r="C12" s="5" t="e">
        <f>C13+C14+C15+#REF!+C16+C17+C18</f>
        <v>#REF!</v>
      </c>
      <c r="D12" s="26" t="e">
        <f>D13+D14+D15+#REF!+D16+D17+D18</f>
        <v>#REF!</v>
      </c>
      <c r="E12" s="69">
        <f>SUM(E13:E18)</f>
        <v>6180</v>
      </c>
      <c r="F12" s="69">
        <f>SUM(F13:F18)</f>
        <v>0</v>
      </c>
    </row>
    <row r="13" spans="1:6" ht="18">
      <c r="A13" s="45">
        <v>7451112</v>
      </c>
      <c r="B13" s="46" t="s">
        <v>175</v>
      </c>
      <c r="C13" s="10">
        <v>4447</v>
      </c>
      <c r="D13" s="29">
        <v>4605</v>
      </c>
      <c r="E13" s="72">
        <v>5066</v>
      </c>
      <c r="F13" s="84"/>
    </row>
    <row r="14" spans="1:6" ht="18">
      <c r="A14" s="17">
        <v>7451211</v>
      </c>
      <c r="B14" s="6" t="s">
        <v>9</v>
      </c>
      <c r="C14" s="7">
        <v>3</v>
      </c>
      <c r="D14" s="30">
        <v>26</v>
      </c>
      <c r="E14" s="73">
        <v>29</v>
      </c>
      <c r="F14" s="89"/>
    </row>
    <row r="15" spans="1:6" ht="18">
      <c r="A15" s="17">
        <v>74512118</v>
      </c>
      <c r="B15" s="6" t="s">
        <v>10</v>
      </c>
      <c r="C15" s="7">
        <v>26</v>
      </c>
      <c r="D15" s="30">
        <v>31</v>
      </c>
      <c r="E15" s="73">
        <v>34</v>
      </c>
      <c r="F15" s="84"/>
    </row>
    <row r="16" spans="1:6" ht="18">
      <c r="A16" s="17">
        <v>7451212</v>
      </c>
      <c r="B16" s="6" t="s">
        <v>11</v>
      </c>
      <c r="C16" s="7">
        <v>14</v>
      </c>
      <c r="D16" s="30">
        <v>311</v>
      </c>
      <c r="E16" s="73">
        <v>342</v>
      </c>
      <c r="F16" s="83"/>
    </row>
    <row r="17" spans="1:6" ht="18">
      <c r="A17" s="17">
        <v>7451214</v>
      </c>
      <c r="B17" s="6" t="s">
        <v>12</v>
      </c>
      <c r="C17" s="7">
        <v>556</v>
      </c>
      <c r="D17" s="30">
        <v>166</v>
      </c>
      <c r="E17" s="73">
        <v>183</v>
      </c>
      <c r="F17" s="84"/>
    </row>
    <row r="18" spans="1:6" ht="18">
      <c r="A18" s="17">
        <v>7451216</v>
      </c>
      <c r="B18" s="6" t="s">
        <v>13</v>
      </c>
      <c r="C18" s="7">
        <v>546</v>
      </c>
      <c r="D18" s="30">
        <v>478</v>
      </c>
      <c r="E18" s="73">
        <v>526</v>
      </c>
      <c r="F18" s="84"/>
    </row>
    <row r="19" spans="1:6" ht="18">
      <c r="A19" s="16">
        <v>77</v>
      </c>
      <c r="B19" s="4" t="s">
        <v>14</v>
      </c>
      <c r="C19" s="5" t="e">
        <f>C20</f>
        <v>#REF!</v>
      </c>
      <c r="D19" s="26" t="e">
        <f>D20</f>
        <v>#REF!</v>
      </c>
      <c r="E19" s="69">
        <f>E20</f>
        <v>3996</v>
      </c>
      <c r="F19" s="69">
        <f>F20</f>
        <v>0</v>
      </c>
    </row>
    <row r="20" spans="1:6" ht="18">
      <c r="A20" s="16">
        <v>771</v>
      </c>
      <c r="B20" s="4" t="s">
        <v>14</v>
      </c>
      <c r="C20" s="5" t="e">
        <f>C21+C22+#REF!</f>
        <v>#REF!</v>
      </c>
      <c r="D20" s="26" t="e">
        <f>D21+D22+#REF!</f>
        <v>#REF!</v>
      </c>
      <c r="E20" s="69">
        <f>E21+E22</f>
        <v>3996</v>
      </c>
      <c r="F20" s="69">
        <f>F21+F22</f>
        <v>0</v>
      </c>
    </row>
    <row r="21" spans="1:6" ht="18">
      <c r="A21" s="17">
        <v>771111</v>
      </c>
      <c r="B21" s="6" t="s">
        <v>14</v>
      </c>
      <c r="C21" s="8">
        <v>10477</v>
      </c>
      <c r="D21" s="31">
        <v>8812</v>
      </c>
      <c r="E21" s="66">
        <v>3886</v>
      </c>
      <c r="F21" s="84"/>
    </row>
    <row r="22" spans="1:6" ht="18">
      <c r="A22" s="17">
        <v>771112</v>
      </c>
      <c r="B22" s="6" t="s">
        <v>15</v>
      </c>
      <c r="C22" s="7">
        <v>195</v>
      </c>
      <c r="D22" s="30">
        <v>168</v>
      </c>
      <c r="E22" s="66">
        <v>110</v>
      </c>
      <c r="F22" s="84"/>
    </row>
    <row r="23" spans="1:6" ht="18">
      <c r="A23" s="16">
        <v>78</v>
      </c>
      <c r="B23" s="4" t="s">
        <v>16</v>
      </c>
      <c r="C23" s="5">
        <f>C24</f>
        <v>651256</v>
      </c>
      <c r="D23" s="26">
        <f>D24</f>
        <v>753407</v>
      </c>
      <c r="E23" s="69">
        <f>E24</f>
        <v>1148475</v>
      </c>
      <c r="F23" s="69">
        <f>F24</f>
        <v>0</v>
      </c>
    </row>
    <row r="24" spans="1:6" ht="18">
      <c r="A24" s="16">
        <v>781</v>
      </c>
      <c r="B24" s="4" t="s">
        <v>17</v>
      </c>
      <c r="C24" s="5">
        <f>C25+C27</f>
        <v>651256</v>
      </c>
      <c r="D24" s="26">
        <f>D25+D27</f>
        <v>753407</v>
      </c>
      <c r="E24" s="69">
        <f>SUM(E25:E27)</f>
        <v>1148475</v>
      </c>
      <c r="F24" s="69">
        <f>SUM(F25:F27)</f>
        <v>0</v>
      </c>
    </row>
    <row r="25" spans="1:6" ht="18">
      <c r="A25" s="17">
        <v>781111</v>
      </c>
      <c r="B25" s="6" t="s">
        <v>18</v>
      </c>
      <c r="C25" s="8">
        <v>650670</v>
      </c>
      <c r="D25" s="31">
        <v>752892</v>
      </c>
      <c r="E25" s="66">
        <v>86016</v>
      </c>
      <c r="F25" s="84"/>
    </row>
    <row r="26" spans="1:6" ht="18">
      <c r="A26" s="17">
        <v>781112</v>
      </c>
      <c r="B26" s="47" t="s">
        <v>223</v>
      </c>
      <c r="C26" s="8"/>
      <c r="D26" s="31"/>
      <c r="E26" s="74">
        <v>1061815</v>
      </c>
      <c r="F26" s="89"/>
    </row>
    <row r="27" spans="1:6" ht="18">
      <c r="A27" s="17">
        <v>7811111</v>
      </c>
      <c r="B27" s="6" t="s">
        <v>19</v>
      </c>
      <c r="C27" s="7">
        <v>586</v>
      </c>
      <c r="D27" s="30">
        <v>515</v>
      </c>
      <c r="E27" s="66">
        <v>644</v>
      </c>
      <c r="F27" s="84"/>
    </row>
    <row r="28" spans="1:6" ht="18">
      <c r="A28" s="16">
        <v>79</v>
      </c>
      <c r="B28" s="4" t="s">
        <v>20</v>
      </c>
      <c r="C28" s="5" t="e">
        <f>C29</f>
        <v>#REF!</v>
      </c>
      <c r="D28" s="26" t="e">
        <f>D29</f>
        <v>#REF!</v>
      </c>
      <c r="E28" s="65">
        <f>E29</f>
        <v>188751</v>
      </c>
      <c r="F28" s="65">
        <f>F29</f>
        <v>217751</v>
      </c>
    </row>
    <row r="29" spans="1:6" ht="18">
      <c r="A29" s="16">
        <v>791</v>
      </c>
      <c r="B29" s="4" t="s">
        <v>21</v>
      </c>
      <c r="C29" s="5" t="e">
        <f>C30+#REF!+C32+#REF!+C35+#REF!+#REF!</f>
        <v>#REF!</v>
      </c>
      <c r="D29" s="26" t="e">
        <f>D30+#REF!+D32+#REF!+D35+#REF!+#REF!</f>
        <v>#REF!</v>
      </c>
      <c r="E29" s="65">
        <f>SUM(E30:E35)</f>
        <v>188751</v>
      </c>
      <c r="F29" s="65">
        <f>E29+F36</f>
        <v>217751</v>
      </c>
    </row>
    <row r="30" spans="1:6" ht="18">
      <c r="A30" s="17">
        <v>791111</v>
      </c>
      <c r="B30" s="6" t="s">
        <v>21</v>
      </c>
      <c r="C30" s="8">
        <v>128034</v>
      </c>
      <c r="D30" s="31">
        <v>132175</v>
      </c>
      <c r="E30" s="66">
        <v>125391</v>
      </c>
      <c r="F30" s="84"/>
    </row>
    <row r="31" spans="1:6" ht="22.5" customHeight="1">
      <c r="A31" s="17">
        <v>79111133</v>
      </c>
      <c r="B31" s="6" t="s">
        <v>245</v>
      </c>
      <c r="C31" s="8"/>
      <c r="D31" s="31"/>
      <c r="E31" s="66">
        <v>13000</v>
      </c>
      <c r="F31" s="83"/>
    </row>
    <row r="32" spans="1:6" ht="18">
      <c r="A32" s="17">
        <v>7911115</v>
      </c>
      <c r="B32" s="6" t="s">
        <v>22</v>
      </c>
      <c r="C32" s="8">
        <v>20000</v>
      </c>
      <c r="D32" s="31">
        <v>3650</v>
      </c>
      <c r="E32" s="66">
        <v>9000</v>
      </c>
      <c r="F32" s="84"/>
    </row>
    <row r="33" spans="1:6" ht="18">
      <c r="A33" s="17">
        <v>7911113</v>
      </c>
      <c r="B33" s="6" t="s">
        <v>247</v>
      </c>
      <c r="C33" s="8"/>
      <c r="D33" s="31"/>
      <c r="E33" s="66">
        <v>20834</v>
      </c>
      <c r="F33" s="84"/>
    </row>
    <row r="34" spans="1:6" ht="18">
      <c r="A34" s="17">
        <v>79111134</v>
      </c>
      <c r="B34" s="6" t="s">
        <v>246</v>
      </c>
      <c r="C34" s="8"/>
      <c r="D34" s="31"/>
      <c r="E34" s="66">
        <v>19913</v>
      </c>
      <c r="F34" s="84"/>
    </row>
    <row r="35" spans="1:6" ht="18">
      <c r="A35" s="17">
        <v>79111132</v>
      </c>
      <c r="B35" s="6" t="s">
        <v>243</v>
      </c>
      <c r="C35" s="8">
        <v>4424</v>
      </c>
      <c r="D35" s="31">
        <v>493</v>
      </c>
      <c r="E35" s="66">
        <v>613</v>
      </c>
      <c r="F35" s="67"/>
    </row>
    <row r="36" spans="1:6" ht="18">
      <c r="A36" s="17">
        <v>7911116</v>
      </c>
      <c r="B36" s="6" t="s">
        <v>253</v>
      </c>
      <c r="C36" s="8"/>
      <c r="D36" s="31"/>
      <c r="E36" s="66"/>
      <c r="F36" s="74">
        <v>29000</v>
      </c>
    </row>
    <row r="37" spans="1:6" ht="18">
      <c r="A37" s="16">
        <v>8</v>
      </c>
      <c r="B37" s="4" t="s">
        <v>23</v>
      </c>
      <c r="C37" s="11" t="e">
        <f>C38</f>
        <v>#REF!</v>
      </c>
      <c r="D37" s="32" t="e">
        <f>D38</f>
        <v>#REF!</v>
      </c>
      <c r="E37" s="75">
        <f>E38</f>
        <v>131</v>
      </c>
      <c r="F37" s="85">
        <f>F38</f>
        <v>481</v>
      </c>
    </row>
    <row r="38" spans="1:6" ht="18">
      <c r="A38" s="18">
        <v>81</v>
      </c>
      <c r="B38" s="12" t="s">
        <v>24</v>
      </c>
      <c r="C38" s="13" t="e">
        <f>C39+#REF!</f>
        <v>#REF!</v>
      </c>
      <c r="D38" s="33" t="e">
        <f>D39+#REF!</f>
        <v>#REF!</v>
      </c>
      <c r="E38" s="13">
        <f>E39</f>
        <v>131</v>
      </c>
      <c r="F38" s="69">
        <f>F39</f>
        <v>481</v>
      </c>
    </row>
    <row r="39" spans="1:6" ht="18">
      <c r="A39" s="18">
        <v>811</v>
      </c>
      <c r="B39" s="12" t="s">
        <v>25</v>
      </c>
      <c r="C39" s="13">
        <v>101</v>
      </c>
      <c r="D39" s="33">
        <f>D40</f>
        <v>130</v>
      </c>
      <c r="E39" s="13">
        <f>E40</f>
        <v>131</v>
      </c>
      <c r="F39" s="69">
        <f>E39+F41</f>
        <v>481</v>
      </c>
    </row>
    <row r="40" spans="1:6" ht="18">
      <c r="A40" s="17">
        <v>811122</v>
      </c>
      <c r="B40" s="6" t="s">
        <v>26</v>
      </c>
      <c r="C40" s="7">
        <v>101</v>
      </c>
      <c r="D40" s="30">
        <v>130</v>
      </c>
      <c r="E40" s="66">
        <v>131</v>
      </c>
      <c r="F40" s="84"/>
    </row>
    <row r="41" spans="1:6" ht="18">
      <c r="A41" s="91">
        <v>812161</v>
      </c>
      <c r="B41" s="92" t="s">
        <v>254</v>
      </c>
      <c r="C41" s="93"/>
      <c r="D41" s="94"/>
      <c r="E41" s="95"/>
      <c r="F41" s="74">
        <v>350</v>
      </c>
    </row>
    <row r="42" spans="1:7" ht="18.75" thickBot="1">
      <c r="A42" s="19"/>
      <c r="B42" s="20" t="s">
        <v>27</v>
      </c>
      <c r="C42" s="21">
        <v>950546</v>
      </c>
      <c r="D42" s="34">
        <v>1225622</v>
      </c>
      <c r="E42" s="76">
        <f>E4+E37</f>
        <v>1616493</v>
      </c>
      <c r="F42" s="69">
        <f>F4+F37</f>
        <v>1645843</v>
      </c>
      <c r="G42" s="107"/>
    </row>
    <row r="43" ht="18">
      <c r="F43" s="88"/>
    </row>
  </sheetData>
  <sheetProtection/>
  <mergeCells count="1">
    <mergeCell ref="B2:D2"/>
  </mergeCells>
  <printOptions/>
  <pageMargins left="1.1023622047244095" right="0.5118110236220472" top="0.35433070866141736" bottom="0.35433070866141736" header="0.31496062992125984" footer="0.31496062992125984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tabSelected="1" zoomScale="83" zoomScaleNormal="83" zoomScalePageLayoutView="0" workbookViewId="0" topLeftCell="A211">
      <selection activeCell="H190" sqref="H190"/>
    </sheetView>
  </sheetViews>
  <sheetFormatPr defaultColWidth="9.140625" defaultRowHeight="12.75"/>
  <cols>
    <col min="1" max="1" width="14.57421875" style="15" customWidth="1"/>
    <col min="2" max="2" width="87.140625" style="15" bestFit="1" customWidth="1"/>
    <col min="3" max="3" width="21.8515625" style="15" customWidth="1"/>
    <col min="4" max="4" width="21.8515625" style="108" customWidth="1"/>
    <col min="5" max="16384" width="9.140625" style="77" customWidth="1"/>
  </cols>
  <sheetData>
    <row r="1" ht="18.75" thickBot="1">
      <c r="C1" s="77" t="s">
        <v>0</v>
      </c>
    </row>
    <row r="2" spans="1:4" ht="54.75" thickBot="1">
      <c r="A2" s="96"/>
      <c r="B2" s="97" t="s">
        <v>171</v>
      </c>
      <c r="C2" s="112" t="s">
        <v>181</v>
      </c>
      <c r="D2" s="109" t="s">
        <v>258</v>
      </c>
    </row>
    <row r="3" spans="1:4" ht="18">
      <c r="A3" s="62">
        <v>4</v>
      </c>
      <c r="B3" s="63" t="s">
        <v>28</v>
      </c>
      <c r="C3" s="78">
        <f>C4+C34+C181+C185</f>
        <v>1558806</v>
      </c>
      <c r="D3" s="106">
        <f>D4+D34+D181+D185</f>
        <v>1587256</v>
      </c>
    </row>
    <row r="4" spans="1:4" ht="18">
      <c r="A4" s="36">
        <v>41</v>
      </c>
      <c r="B4" s="23" t="s">
        <v>29</v>
      </c>
      <c r="C4" s="55">
        <f>C5+C22+C15+C19+C28+C30</f>
        <v>267708</v>
      </c>
      <c r="D4" s="101">
        <f>D5+D22+D15+D19+D28+D30+C28+C30</f>
        <v>287254</v>
      </c>
    </row>
    <row r="5" spans="1:4" ht="18">
      <c r="A5" s="36">
        <v>411</v>
      </c>
      <c r="B5" s="23" t="s">
        <v>30</v>
      </c>
      <c r="C5" s="55">
        <f>SUM(C6:C14)</f>
        <v>216851</v>
      </c>
      <c r="D5" s="101">
        <f>D6+D8+D12+D13+D14+C7+C9+C10+C11</f>
        <v>232995</v>
      </c>
    </row>
    <row r="6" spans="1:4" ht="18">
      <c r="A6" s="45">
        <v>411111</v>
      </c>
      <c r="B6" s="46" t="s">
        <v>31</v>
      </c>
      <c r="C6" s="56">
        <v>180288</v>
      </c>
      <c r="D6" s="110">
        <v>181229</v>
      </c>
    </row>
    <row r="7" spans="1:4" ht="18">
      <c r="A7" s="45">
        <v>411112</v>
      </c>
      <c r="B7" s="46" t="s">
        <v>32</v>
      </c>
      <c r="C7" s="56">
        <v>523</v>
      </c>
      <c r="D7" s="110"/>
    </row>
    <row r="8" spans="1:4" ht="18">
      <c r="A8" s="45">
        <v>411113</v>
      </c>
      <c r="B8" s="46" t="s">
        <v>250</v>
      </c>
      <c r="C8" s="56">
        <v>94</v>
      </c>
      <c r="D8" s="110">
        <v>124</v>
      </c>
    </row>
    <row r="9" spans="1:4" ht="18">
      <c r="A9" s="45">
        <v>411115</v>
      </c>
      <c r="B9" s="46" t="s">
        <v>33</v>
      </c>
      <c r="C9" s="56">
        <v>8044</v>
      </c>
      <c r="D9" s="110"/>
    </row>
    <row r="10" spans="1:4" ht="18">
      <c r="A10" s="45">
        <v>411117</v>
      </c>
      <c r="B10" s="46" t="s">
        <v>34</v>
      </c>
      <c r="C10" s="56">
        <v>2065</v>
      </c>
      <c r="D10" s="110"/>
    </row>
    <row r="11" spans="1:4" ht="18">
      <c r="A11" s="45">
        <v>411118</v>
      </c>
      <c r="B11" s="46" t="s">
        <v>35</v>
      </c>
      <c r="C11" s="56">
        <v>21106</v>
      </c>
      <c r="D11" s="110"/>
    </row>
    <row r="12" spans="1:4" ht="18">
      <c r="A12" s="45">
        <v>411119</v>
      </c>
      <c r="B12" s="46" t="s">
        <v>36</v>
      </c>
      <c r="C12" s="56">
        <v>3633</v>
      </c>
      <c r="D12" s="110">
        <v>9677</v>
      </c>
    </row>
    <row r="13" spans="1:4" ht="18">
      <c r="A13" s="45">
        <v>411131</v>
      </c>
      <c r="B13" s="46" t="s">
        <v>37</v>
      </c>
      <c r="C13" s="56">
        <v>445</v>
      </c>
      <c r="D13" s="110">
        <v>9684</v>
      </c>
    </row>
    <row r="14" spans="1:4" ht="18">
      <c r="A14" s="45">
        <v>411141</v>
      </c>
      <c r="B14" s="46" t="s">
        <v>145</v>
      </c>
      <c r="C14" s="56">
        <v>653</v>
      </c>
      <c r="D14" s="110">
        <v>543</v>
      </c>
    </row>
    <row r="15" spans="1:4" ht="18">
      <c r="A15" s="36">
        <v>412</v>
      </c>
      <c r="B15" s="23" t="s">
        <v>38</v>
      </c>
      <c r="C15" s="60">
        <f>C16+C17+C18</f>
        <v>33147</v>
      </c>
      <c r="D15" s="102">
        <f>D16+D17+D18</f>
        <v>36101</v>
      </c>
    </row>
    <row r="16" spans="1:4" ht="18">
      <c r="A16" s="45">
        <v>412111</v>
      </c>
      <c r="B16" s="46" t="s">
        <v>39</v>
      </c>
      <c r="C16" s="56">
        <v>20370</v>
      </c>
      <c r="D16" s="110">
        <v>22185</v>
      </c>
    </row>
    <row r="17" spans="1:4" ht="18">
      <c r="A17" s="45">
        <v>412211</v>
      </c>
      <c r="B17" s="46" t="s">
        <v>40</v>
      </c>
      <c r="C17" s="56">
        <v>11388</v>
      </c>
      <c r="D17" s="110">
        <v>12403</v>
      </c>
    </row>
    <row r="18" spans="1:4" ht="18">
      <c r="A18" s="45">
        <v>412311</v>
      </c>
      <c r="B18" s="46" t="s">
        <v>41</v>
      </c>
      <c r="C18" s="56">
        <v>1389</v>
      </c>
      <c r="D18" s="110">
        <v>1513</v>
      </c>
    </row>
    <row r="19" spans="1:4" ht="18">
      <c r="A19" s="36">
        <v>413</v>
      </c>
      <c r="B19" s="23" t="s">
        <v>42</v>
      </c>
      <c r="C19" s="60">
        <f>SUM(C20:C21)</f>
        <v>400</v>
      </c>
      <c r="D19" s="102">
        <f>SUM(D20:D21)</f>
        <v>798</v>
      </c>
    </row>
    <row r="20" spans="1:4" ht="18">
      <c r="A20" s="45">
        <v>413111</v>
      </c>
      <c r="B20" s="46" t="s">
        <v>241</v>
      </c>
      <c r="C20" s="56">
        <v>200</v>
      </c>
      <c r="D20" s="110">
        <v>399</v>
      </c>
    </row>
    <row r="21" spans="1:4" ht="18">
      <c r="A21" s="45">
        <v>413112</v>
      </c>
      <c r="B21" s="46" t="s">
        <v>242</v>
      </c>
      <c r="C21" s="56">
        <v>200</v>
      </c>
      <c r="D21" s="110">
        <v>399</v>
      </c>
    </row>
    <row r="22" spans="1:4" ht="18">
      <c r="A22" s="36">
        <v>414</v>
      </c>
      <c r="B22" s="23" t="s">
        <v>43</v>
      </c>
      <c r="C22" s="55">
        <f>SUM(C23:C27)</f>
        <v>7388</v>
      </c>
      <c r="D22" s="101">
        <f>C22-C25+D25</f>
        <v>7438</v>
      </c>
    </row>
    <row r="23" spans="1:4" ht="18">
      <c r="A23" s="45">
        <v>414111</v>
      </c>
      <c r="B23" s="46" t="s">
        <v>44</v>
      </c>
      <c r="C23" s="56">
        <v>2452</v>
      </c>
      <c r="D23" s="110"/>
    </row>
    <row r="24" spans="1:4" ht="18">
      <c r="A24" s="45">
        <v>414121</v>
      </c>
      <c r="B24" s="46" t="s">
        <v>45</v>
      </c>
      <c r="C24" s="56">
        <v>1434</v>
      </c>
      <c r="D24" s="110"/>
    </row>
    <row r="25" spans="1:4" ht="18">
      <c r="A25" s="45">
        <v>4141211</v>
      </c>
      <c r="B25" s="46" t="s">
        <v>46</v>
      </c>
      <c r="C25" s="56">
        <v>110</v>
      </c>
      <c r="D25" s="110">
        <v>160</v>
      </c>
    </row>
    <row r="26" spans="1:4" ht="18">
      <c r="A26" s="45">
        <v>414311</v>
      </c>
      <c r="B26" s="46" t="s">
        <v>47</v>
      </c>
      <c r="C26" s="56">
        <v>2321</v>
      </c>
      <c r="D26" s="110"/>
    </row>
    <row r="27" spans="1:4" ht="18">
      <c r="A27" s="45">
        <v>414314</v>
      </c>
      <c r="B27" s="46" t="s">
        <v>249</v>
      </c>
      <c r="C27" s="56">
        <v>1071</v>
      </c>
      <c r="D27" s="110"/>
    </row>
    <row r="28" spans="1:4" ht="18">
      <c r="A28" s="36">
        <v>415</v>
      </c>
      <c r="B28" s="23" t="s">
        <v>48</v>
      </c>
      <c r="C28" s="55">
        <f>C29</f>
        <v>7954</v>
      </c>
      <c r="D28" s="101">
        <f>D29</f>
        <v>0</v>
      </c>
    </row>
    <row r="29" spans="1:4" ht="18">
      <c r="A29" s="45">
        <v>415112</v>
      </c>
      <c r="B29" s="46" t="s">
        <v>49</v>
      </c>
      <c r="C29" s="57">
        <v>7954</v>
      </c>
      <c r="D29" s="110"/>
    </row>
    <row r="30" spans="1:4" ht="18">
      <c r="A30" s="36">
        <v>416</v>
      </c>
      <c r="B30" s="23" t="s">
        <v>50</v>
      </c>
      <c r="C30" s="60">
        <f>SUM(C31:C33)</f>
        <v>1968</v>
      </c>
      <c r="D30" s="103">
        <f>SUM(D31:D33)</f>
        <v>0</v>
      </c>
    </row>
    <row r="31" spans="1:4" ht="18">
      <c r="A31" s="45">
        <v>4161111</v>
      </c>
      <c r="B31" s="46" t="s">
        <v>231</v>
      </c>
      <c r="C31" s="56">
        <v>310</v>
      </c>
      <c r="D31" s="110"/>
    </row>
    <row r="32" spans="1:4" ht="18">
      <c r="A32" s="45">
        <v>416113</v>
      </c>
      <c r="B32" s="46" t="s">
        <v>51</v>
      </c>
      <c r="C32" s="56">
        <v>118</v>
      </c>
      <c r="D32" s="110"/>
    </row>
    <row r="33" spans="1:4" ht="18">
      <c r="A33" s="45">
        <v>416131</v>
      </c>
      <c r="B33" s="46" t="s">
        <v>151</v>
      </c>
      <c r="C33" s="56">
        <v>1540</v>
      </c>
      <c r="D33" s="110"/>
    </row>
    <row r="34" spans="1:4" ht="18">
      <c r="A34" s="36">
        <v>42</v>
      </c>
      <c r="B34" s="23" t="s">
        <v>52</v>
      </c>
      <c r="C34" s="55">
        <f>C35+C59+C68+C103+C111+C138</f>
        <v>1288520</v>
      </c>
      <c r="D34" s="101">
        <f>D35+D59+D68+D103+D111+D138</f>
        <v>1297424</v>
      </c>
    </row>
    <row r="35" spans="1:4" ht="18">
      <c r="A35" s="36">
        <v>421</v>
      </c>
      <c r="B35" s="23" t="s">
        <v>53</v>
      </c>
      <c r="C35" s="55">
        <f>SUM(C36:C58)</f>
        <v>64815</v>
      </c>
      <c r="D35" s="101">
        <f>C35-C36-C46-C48+D46+D48+D56+D36</f>
        <v>65556</v>
      </c>
    </row>
    <row r="36" spans="1:4" ht="18">
      <c r="A36" s="45">
        <v>421111</v>
      </c>
      <c r="B36" s="46" t="s">
        <v>54</v>
      </c>
      <c r="C36" s="64">
        <v>1256</v>
      </c>
      <c r="D36" s="110">
        <v>1448</v>
      </c>
    </row>
    <row r="37" spans="1:4" ht="18">
      <c r="A37" s="45">
        <v>421112</v>
      </c>
      <c r="B37" s="46" t="s">
        <v>55</v>
      </c>
      <c r="C37" s="64">
        <v>10</v>
      </c>
      <c r="D37" s="110"/>
    </row>
    <row r="38" spans="1:4" ht="18">
      <c r="A38" s="45">
        <v>421121</v>
      </c>
      <c r="B38" s="46" t="s">
        <v>56</v>
      </c>
      <c r="C38" s="64">
        <v>47</v>
      </c>
      <c r="D38" s="110"/>
    </row>
    <row r="39" spans="1:4" ht="18">
      <c r="A39" s="45">
        <v>421211</v>
      </c>
      <c r="B39" s="46" t="s">
        <v>57</v>
      </c>
      <c r="C39" s="64">
        <v>11198</v>
      </c>
      <c r="D39" s="110"/>
    </row>
    <row r="40" spans="1:4" ht="18">
      <c r="A40" s="45">
        <v>421225</v>
      </c>
      <c r="B40" s="46" t="s">
        <v>58</v>
      </c>
      <c r="C40" s="64">
        <v>37646</v>
      </c>
      <c r="D40" s="110"/>
    </row>
    <row r="41" spans="1:4" ht="18">
      <c r="A41" s="45">
        <v>421311</v>
      </c>
      <c r="B41" s="46" t="s">
        <v>59</v>
      </c>
      <c r="C41" s="64">
        <v>1163</v>
      </c>
      <c r="D41" s="110"/>
    </row>
    <row r="42" spans="1:4" ht="18">
      <c r="A42" s="45">
        <v>421321</v>
      </c>
      <c r="B42" s="46" t="s">
        <v>224</v>
      </c>
      <c r="C42" s="64">
        <v>333</v>
      </c>
      <c r="D42" s="110"/>
    </row>
    <row r="43" spans="1:4" ht="18">
      <c r="A43" s="45">
        <v>421324</v>
      </c>
      <c r="B43" s="46" t="s">
        <v>182</v>
      </c>
      <c r="C43" s="64">
        <v>3000</v>
      </c>
      <c r="D43" s="110"/>
    </row>
    <row r="44" spans="1:4" ht="18">
      <c r="A44" s="45">
        <v>421325</v>
      </c>
      <c r="B44" s="46" t="s">
        <v>230</v>
      </c>
      <c r="C44" s="64">
        <v>1770</v>
      </c>
      <c r="D44" s="110"/>
    </row>
    <row r="45" spans="1:4" ht="18">
      <c r="A45" s="45">
        <v>421391</v>
      </c>
      <c r="B45" s="46" t="s">
        <v>60</v>
      </c>
      <c r="C45" s="64">
        <v>50</v>
      </c>
      <c r="D45" s="110"/>
    </row>
    <row r="46" spans="1:4" ht="18">
      <c r="A46" s="45">
        <v>421411</v>
      </c>
      <c r="B46" s="46" t="s">
        <v>61</v>
      </c>
      <c r="C46" s="64">
        <v>1584</v>
      </c>
      <c r="D46" s="110">
        <v>1787</v>
      </c>
    </row>
    <row r="47" spans="1:4" ht="18">
      <c r="A47" s="45">
        <v>421412</v>
      </c>
      <c r="B47" s="46" t="s">
        <v>63</v>
      </c>
      <c r="C47" s="64">
        <v>806</v>
      </c>
      <c r="D47" s="110"/>
    </row>
    <row r="48" spans="1:4" ht="18">
      <c r="A48" s="45">
        <v>421414</v>
      </c>
      <c r="B48" s="46" t="s">
        <v>64</v>
      </c>
      <c r="C48" s="64">
        <v>302</v>
      </c>
      <c r="D48" s="110">
        <v>399</v>
      </c>
    </row>
    <row r="49" spans="1:4" ht="18">
      <c r="A49" s="45">
        <v>4214141</v>
      </c>
      <c r="B49" s="46" t="s">
        <v>62</v>
      </c>
      <c r="C49" s="64">
        <v>40</v>
      </c>
      <c r="D49" s="110"/>
    </row>
    <row r="50" spans="1:4" ht="18">
      <c r="A50" s="45">
        <v>4214191</v>
      </c>
      <c r="B50" s="46" t="s">
        <v>229</v>
      </c>
      <c r="C50" s="64">
        <v>563</v>
      </c>
      <c r="D50" s="110"/>
    </row>
    <row r="51" spans="1:4" ht="18">
      <c r="A51" s="45">
        <v>421421</v>
      </c>
      <c r="B51" s="46" t="s">
        <v>65</v>
      </c>
      <c r="C51" s="64">
        <v>807</v>
      </c>
      <c r="D51" s="110"/>
    </row>
    <row r="52" spans="1:4" ht="18">
      <c r="A52" s="45">
        <v>421511</v>
      </c>
      <c r="B52" s="46" t="s">
        <v>183</v>
      </c>
      <c r="C52" s="64">
        <v>2220</v>
      </c>
      <c r="D52" s="110"/>
    </row>
    <row r="53" spans="1:4" ht="18">
      <c r="A53" s="45">
        <v>421512</v>
      </c>
      <c r="B53" s="46" t="s">
        <v>184</v>
      </c>
      <c r="C53" s="64">
        <v>342</v>
      </c>
      <c r="D53" s="110"/>
    </row>
    <row r="54" spans="1:4" ht="18">
      <c r="A54" s="45">
        <v>421513</v>
      </c>
      <c r="B54" s="46" t="s">
        <v>185</v>
      </c>
      <c r="C54" s="64">
        <v>968</v>
      </c>
      <c r="D54" s="110"/>
    </row>
    <row r="55" spans="1:4" ht="18">
      <c r="A55" s="45">
        <v>421521</v>
      </c>
      <c r="B55" s="46" t="s">
        <v>186</v>
      </c>
      <c r="C55" s="64">
        <v>387</v>
      </c>
      <c r="D55" s="110"/>
    </row>
    <row r="56" spans="1:4" ht="18">
      <c r="A56" s="45">
        <v>421612</v>
      </c>
      <c r="B56" s="46" t="s">
        <v>256</v>
      </c>
      <c r="C56" s="64"/>
      <c r="D56" s="110">
        <v>249</v>
      </c>
    </row>
    <row r="57" spans="1:4" ht="18">
      <c r="A57" s="45">
        <v>421625</v>
      </c>
      <c r="B57" s="46" t="s">
        <v>228</v>
      </c>
      <c r="C57" s="64">
        <v>106</v>
      </c>
      <c r="D57" s="110"/>
    </row>
    <row r="58" spans="1:4" ht="18">
      <c r="A58" s="45">
        <v>4219191</v>
      </c>
      <c r="B58" s="46" t="s">
        <v>143</v>
      </c>
      <c r="C58" s="64">
        <v>217</v>
      </c>
      <c r="D58" s="110"/>
    </row>
    <row r="59" spans="1:4" ht="18">
      <c r="A59" s="36">
        <v>422</v>
      </c>
      <c r="B59" s="23" t="s">
        <v>66</v>
      </c>
      <c r="C59" s="55">
        <f>SUM(C60:C67)</f>
        <v>2389</v>
      </c>
      <c r="D59" s="101">
        <f>C59-C60+D60</f>
        <v>2566</v>
      </c>
    </row>
    <row r="60" spans="1:4" ht="18">
      <c r="A60" s="45">
        <v>422111</v>
      </c>
      <c r="B60" s="46" t="s">
        <v>67</v>
      </c>
      <c r="C60" s="56">
        <v>783</v>
      </c>
      <c r="D60" s="110">
        <v>960</v>
      </c>
    </row>
    <row r="61" spans="1:4" ht="18">
      <c r="A61" s="45">
        <v>422121</v>
      </c>
      <c r="B61" s="46" t="s">
        <v>68</v>
      </c>
      <c r="C61" s="56">
        <v>221</v>
      </c>
      <c r="D61" s="110"/>
    </row>
    <row r="62" spans="1:4" ht="18">
      <c r="A62" s="45">
        <v>422131</v>
      </c>
      <c r="B62" s="46" t="s">
        <v>69</v>
      </c>
      <c r="C62" s="56">
        <v>155</v>
      </c>
      <c r="D62" s="110"/>
    </row>
    <row r="63" spans="1:4" ht="18">
      <c r="A63" s="45">
        <v>422199</v>
      </c>
      <c r="B63" s="46" t="s">
        <v>144</v>
      </c>
      <c r="C63" s="56">
        <v>20</v>
      </c>
      <c r="D63" s="110"/>
    </row>
    <row r="64" spans="1:4" ht="18">
      <c r="A64" s="45">
        <v>422211</v>
      </c>
      <c r="B64" s="46" t="s">
        <v>70</v>
      </c>
      <c r="C64" s="56">
        <v>336</v>
      </c>
      <c r="D64" s="110"/>
    </row>
    <row r="65" spans="1:4" ht="22.5" customHeight="1">
      <c r="A65" s="45">
        <v>422221</v>
      </c>
      <c r="B65" s="46" t="s">
        <v>174</v>
      </c>
      <c r="C65" s="56">
        <v>124</v>
      </c>
      <c r="D65" s="110"/>
    </row>
    <row r="66" spans="1:4" ht="18">
      <c r="A66" s="45">
        <v>422231</v>
      </c>
      <c r="B66" s="46" t="s">
        <v>71</v>
      </c>
      <c r="C66" s="56">
        <v>700</v>
      </c>
      <c r="D66" s="110"/>
    </row>
    <row r="67" spans="1:4" ht="18">
      <c r="A67" s="45">
        <v>422299</v>
      </c>
      <c r="B67" s="46" t="s">
        <v>72</v>
      </c>
      <c r="C67" s="56">
        <v>50</v>
      </c>
      <c r="D67" s="110"/>
    </row>
    <row r="68" spans="1:4" ht="18">
      <c r="A68" s="36">
        <v>423</v>
      </c>
      <c r="B68" s="23" t="s">
        <v>73</v>
      </c>
      <c r="C68" s="55">
        <f>SUM(C69:C102)</f>
        <v>34494</v>
      </c>
      <c r="D68" s="101">
        <f>C68-C70+D70-C81+D81-C88+D88-C92+D92</f>
        <v>36723</v>
      </c>
    </row>
    <row r="69" spans="1:4" ht="18">
      <c r="A69" s="45">
        <v>423111</v>
      </c>
      <c r="B69" s="46" t="s">
        <v>74</v>
      </c>
      <c r="C69" s="56">
        <v>377</v>
      </c>
      <c r="D69" s="110"/>
    </row>
    <row r="70" spans="1:4" ht="18">
      <c r="A70" s="45">
        <v>423191</v>
      </c>
      <c r="B70" s="46" t="s">
        <v>227</v>
      </c>
      <c r="C70" s="56">
        <v>2042</v>
      </c>
      <c r="D70" s="110">
        <v>2999</v>
      </c>
    </row>
    <row r="71" spans="1:4" ht="18">
      <c r="A71" s="45">
        <v>423199</v>
      </c>
      <c r="B71" s="46" t="s">
        <v>215</v>
      </c>
      <c r="C71" s="56">
        <v>272</v>
      </c>
      <c r="D71" s="110"/>
    </row>
    <row r="72" spans="1:4" ht="18">
      <c r="A72" s="45">
        <v>423211</v>
      </c>
      <c r="B72" s="46" t="s">
        <v>187</v>
      </c>
      <c r="C72" s="56">
        <v>800</v>
      </c>
      <c r="D72" s="110"/>
    </row>
    <row r="73" spans="1:4" ht="18">
      <c r="A73" s="45">
        <v>423212</v>
      </c>
      <c r="B73" s="46" t="s">
        <v>75</v>
      </c>
      <c r="C73" s="56">
        <v>955</v>
      </c>
      <c r="D73" s="110"/>
    </row>
    <row r="74" spans="1:4" ht="18">
      <c r="A74" s="45">
        <v>423221</v>
      </c>
      <c r="B74" s="46" t="s">
        <v>169</v>
      </c>
      <c r="C74" s="56">
        <v>340</v>
      </c>
      <c r="D74" s="110"/>
    </row>
    <row r="75" spans="1:4" ht="18">
      <c r="A75" s="45">
        <v>423311</v>
      </c>
      <c r="B75" s="46" t="s">
        <v>76</v>
      </c>
      <c r="C75" s="56">
        <v>1655</v>
      </c>
      <c r="D75" s="110"/>
    </row>
    <row r="76" spans="1:4" ht="18">
      <c r="A76" s="45">
        <v>423321</v>
      </c>
      <c r="B76" s="46" t="s">
        <v>77</v>
      </c>
      <c r="C76" s="56">
        <v>310</v>
      </c>
      <c r="D76" s="110"/>
    </row>
    <row r="77" spans="1:4" ht="18">
      <c r="A77" s="45">
        <v>423322</v>
      </c>
      <c r="B77" s="46" t="s">
        <v>78</v>
      </c>
      <c r="C77" s="56">
        <v>100</v>
      </c>
      <c r="D77" s="110"/>
    </row>
    <row r="78" spans="1:4" ht="18">
      <c r="A78" s="45">
        <v>423391</v>
      </c>
      <c r="B78" s="46" t="s">
        <v>79</v>
      </c>
      <c r="C78" s="56">
        <v>246</v>
      </c>
      <c r="D78" s="110"/>
    </row>
    <row r="79" spans="1:4" ht="18">
      <c r="A79" s="45">
        <v>423392</v>
      </c>
      <c r="B79" s="46" t="s">
        <v>80</v>
      </c>
      <c r="C79" s="56">
        <v>500</v>
      </c>
      <c r="D79" s="110"/>
    </row>
    <row r="80" spans="1:4" ht="18">
      <c r="A80" s="45">
        <v>423412</v>
      </c>
      <c r="B80" s="39" t="s">
        <v>157</v>
      </c>
      <c r="C80" s="56">
        <v>340</v>
      </c>
      <c r="D80" s="110"/>
    </row>
    <row r="81" spans="1:4" ht="18">
      <c r="A81" s="45">
        <v>423413</v>
      </c>
      <c r="B81" s="42" t="s">
        <v>188</v>
      </c>
      <c r="C81" s="56">
        <v>1000</v>
      </c>
      <c r="D81" s="110">
        <v>1542</v>
      </c>
    </row>
    <row r="82" spans="1:4" ht="36">
      <c r="A82" s="45">
        <v>423419</v>
      </c>
      <c r="B82" s="42" t="s">
        <v>216</v>
      </c>
      <c r="C82" s="56">
        <v>3000</v>
      </c>
      <c r="D82" s="110"/>
    </row>
    <row r="83" spans="1:4" ht="18">
      <c r="A83" s="45">
        <v>423421</v>
      </c>
      <c r="B83" s="46" t="s">
        <v>189</v>
      </c>
      <c r="C83" s="56">
        <v>3000</v>
      </c>
      <c r="D83" s="110"/>
    </row>
    <row r="84" spans="1:4" ht="18">
      <c r="A84" s="45">
        <v>4234211</v>
      </c>
      <c r="B84" s="46" t="s">
        <v>244</v>
      </c>
      <c r="C84" s="79">
        <v>59</v>
      </c>
      <c r="D84" s="110"/>
    </row>
    <row r="85" spans="1:4" ht="18">
      <c r="A85" s="45">
        <v>423422</v>
      </c>
      <c r="B85" s="46" t="s">
        <v>217</v>
      </c>
      <c r="C85" s="56">
        <v>1500</v>
      </c>
      <c r="D85" s="110"/>
    </row>
    <row r="86" spans="1:4" ht="18">
      <c r="A86" s="45">
        <v>423432</v>
      </c>
      <c r="B86" s="46" t="s">
        <v>149</v>
      </c>
      <c r="C86" s="56">
        <v>700</v>
      </c>
      <c r="D86" s="110"/>
    </row>
    <row r="87" spans="1:4" ht="18">
      <c r="A87" s="45">
        <v>423433</v>
      </c>
      <c r="B87" s="46" t="s">
        <v>176</v>
      </c>
      <c r="C87" s="56">
        <v>1322</v>
      </c>
      <c r="D87" s="110"/>
    </row>
    <row r="88" spans="1:4" ht="18">
      <c r="A88" s="45">
        <v>423441</v>
      </c>
      <c r="B88" s="46" t="s">
        <v>257</v>
      </c>
      <c r="C88" s="56">
        <v>1000</v>
      </c>
      <c r="D88" s="110">
        <v>1700</v>
      </c>
    </row>
    <row r="89" spans="1:4" ht="18">
      <c r="A89" s="45">
        <v>423449</v>
      </c>
      <c r="B89" s="39" t="s">
        <v>218</v>
      </c>
      <c r="C89" s="56">
        <v>1010</v>
      </c>
      <c r="D89" s="110"/>
    </row>
    <row r="90" spans="1:4" ht="18">
      <c r="A90" s="45">
        <v>423521</v>
      </c>
      <c r="B90" s="46" t="s">
        <v>81</v>
      </c>
      <c r="C90" s="56">
        <v>932</v>
      </c>
      <c r="D90" s="110"/>
    </row>
    <row r="91" spans="1:4" ht="18">
      <c r="A91" s="37">
        <v>423591</v>
      </c>
      <c r="B91" s="24" t="s">
        <v>151</v>
      </c>
      <c r="C91" s="56">
        <v>2825</v>
      </c>
      <c r="D91" s="110"/>
    </row>
    <row r="92" spans="1:4" ht="18">
      <c r="A92" s="45">
        <v>423592</v>
      </c>
      <c r="B92" s="46" t="s">
        <v>82</v>
      </c>
      <c r="C92" s="56">
        <v>113</v>
      </c>
      <c r="D92" s="110">
        <v>143</v>
      </c>
    </row>
    <row r="93" spans="1:4" ht="18">
      <c r="A93" s="45">
        <v>4235921</v>
      </c>
      <c r="B93" s="46" t="s">
        <v>83</v>
      </c>
      <c r="C93" s="56">
        <v>2661</v>
      </c>
      <c r="D93" s="110"/>
    </row>
    <row r="94" spans="1:4" ht="18">
      <c r="A94" s="45">
        <v>4235922</v>
      </c>
      <c r="B94" s="46" t="s">
        <v>84</v>
      </c>
      <c r="C94" s="56">
        <v>540</v>
      </c>
      <c r="D94" s="110"/>
    </row>
    <row r="95" spans="1:4" ht="18">
      <c r="A95" s="45">
        <v>423593</v>
      </c>
      <c r="B95" s="46" t="s">
        <v>177</v>
      </c>
      <c r="C95" s="56">
        <v>1658</v>
      </c>
      <c r="D95" s="110"/>
    </row>
    <row r="96" spans="1:4" ht="18">
      <c r="A96" s="45">
        <v>423612</v>
      </c>
      <c r="B96" s="46" t="s">
        <v>85</v>
      </c>
      <c r="C96" s="56">
        <v>1071</v>
      </c>
      <c r="D96" s="110"/>
    </row>
    <row r="97" spans="1:4" ht="18">
      <c r="A97" s="45">
        <v>423621</v>
      </c>
      <c r="B97" s="46" t="s">
        <v>86</v>
      </c>
      <c r="C97" s="56">
        <v>50</v>
      </c>
      <c r="D97" s="110"/>
    </row>
    <row r="98" spans="1:4" ht="18">
      <c r="A98" s="45">
        <v>423711</v>
      </c>
      <c r="B98" s="46" t="s">
        <v>87</v>
      </c>
      <c r="C98" s="56">
        <v>300</v>
      </c>
      <c r="D98" s="110"/>
    </row>
    <row r="99" spans="1:4" ht="18">
      <c r="A99" s="45">
        <v>423911</v>
      </c>
      <c r="B99" s="46" t="s">
        <v>88</v>
      </c>
      <c r="C99" s="56">
        <v>330</v>
      </c>
      <c r="D99" s="110"/>
    </row>
    <row r="100" spans="1:4" ht="18">
      <c r="A100" s="45">
        <v>4239111</v>
      </c>
      <c r="B100" s="46" t="s">
        <v>89</v>
      </c>
      <c r="C100" s="56">
        <v>2971</v>
      </c>
      <c r="D100" s="110"/>
    </row>
    <row r="101" spans="1:4" ht="18">
      <c r="A101" s="45">
        <v>4239112</v>
      </c>
      <c r="B101" s="46" t="s">
        <v>251</v>
      </c>
      <c r="C101" s="56">
        <v>268</v>
      </c>
      <c r="D101" s="110"/>
    </row>
    <row r="102" spans="1:4" ht="18">
      <c r="A102" s="45">
        <v>4239113</v>
      </c>
      <c r="B102" s="46" t="s">
        <v>252</v>
      </c>
      <c r="C102" s="56">
        <v>247</v>
      </c>
      <c r="D102" s="110"/>
    </row>
    <row r="103" spans="1:4" ht="18">
      <c r="A103" s="36">
        <v>424</v>
      </c>
      <c r="B103" s="23" t="s">
        <v>90</v>
      </c>
      <c r="C103" s="55">
        <f>SUM(C104:C110)</f>
        <v>8708</v>
      </c>
      <c r="D103" s="101">
        <f>C103+D109</f>
        <v>13554</v>
      </c>
    </row>
    <row r="104" spans="1:4" ht="18">
      <c r="A104" s="45">
        <v>424231</v>
      </c>
      <c r="B104" s="46" t="s">
        <v>232</v>
      </c>
      <c r="C104" s="56">
        <v>367</v>
      </c>
      <c r="D104" s="110"/>
    </row>
    <row r="105" spans="1:4" ht="18">
      <c r="A105" s="45">
        <v>424311</v>
      </c>
      <c r="B105" s="46" t="s">
        <v>240</v>
      </c>
      <c r="C105" s="56">
        <v>812</v>
      </c>
      <c r="D105" s="110"/>
    </row>
    <row r="106" spans="1:4" ht="18">
      <c r="A106" s="45">
        <v>424341</v>
      </c>
      <c r="B106" s="46" t="s">
        <v>190</v>
      </c>
      <c r="C106" s="56">
        <v>3433</v>
      </c>
      <c r="D106" s="110"/>
    </row>
    <row r="107" spans="1:4" ht="18">
      <c r="A107" s="45">
        <v>424351</v>
      </c>
      <c r="B107" s="39" t="s">
        <v>239</v>
      </c>
      <c r="C107" s="56">
        <v>2100</v>
      </c>
      <c r="D107" s="110"/>
    </row>
    <row r="108" spans="1:4" ht="18">
      <c r="A108" s="45">
        <v>424911</v>
      </c>
      <c r="B108" s="46" t="s">
        <v>91</v>
      </c>
      <c r="C108" s="56">
        <v>300</v>
      </c>
      <c r="D108" s="110"/>
    </row>
    <row r="109" spans="1:4" ht="18">
      <c r="A109" s="45">
        <v>4249112</v>
      </c>
      <c r="B109" s="46" t="s">
        <v>255</v>
      </c>
      <c r="C109" s="56"/>
      <c r="D109" s="110">
        <v>4846</v>
      </c>
    </row>
    <row r="110" spans="1:4" ht="18">
      <c r="A110" s="45">
        <v>4249113</v>
      </c>
      <c r="B110" s="46" t="s">
        <v>178</v>
      </c>
      <c r="C110" s="56">
        <v>1696</v>
      </c>
      <c r="D110" s="110"/>
    </row>
    <row r="111" spans="1:4" ht="18">
      <c r="A111" s="36">
        <v>425</v>
      </c>
      <c r="B111" s="23" t="s">
        <v>92</v>
      </c>
      <c r="C111" s="55">
        <f>SUM(C112:C137)</f>
        <v>16656</v>
      </c>
      <c r="D111" s="101">
        <f>SUM(D112:D137)+C111-C114-C120-C122-C127</f>
        <v>16893</v>
      </c>
    </row>
    <row r="112" spans="1:4" ht="18">
      <c r="A112" s="45">
        <v>425111</v>
      </c>
      <c r="B112" s="46" t="s">
        <v>191</v>
      </c>
      <c r="C112" s="56">
        <v>1000</v>
      </c>
      <c r="D112" s="110"/>
    </row>
    <row r="113" spans="1:4" ht="18">
      <c r="A113" s="45">
        <v>425112</v>
      </c>
      <c r="B113" s="46" t="s">
        <v>93</v>
      </c>
      <c r="C113" s="56">
        <v>300</v>
      </c>
      <c r="D113" s="110"/>
    </row>
    <row r="114" spans="1:4" ht="18">
      <c r="A114" s="45">
        <v>425113</v>
      </c>
      <c r="B114" s="46" t="s">
        <v>94</v>
      </c>
      <c r="C114" s="56">
        <v>1059</v>
      </c>
      <c r="D114" s="110">
        <v>1081</v>
      </c>
    </row>
    <row r="115" spans="1:4" ht="18">
      <c r="A115" s="45">
        <v>425114</v>
      </c>
      <c r="B115" s="39" t="s">
        <v>158</v>
      </c>
      <c r="C115" s="56">
        <v>340</v>
      </c>
      <c r="D115" s="110"/>
    </row>
    <row r="116" spans="1:4" ht="18">
      <c r="A116" s="45">
        <v>425115</v>
      </c>
      <c r="B116" s="46" t="s">
        <v>219</v>
      </c>
      <c r="C116" s="56">
        <v>338</v>
      </c>
      <c r="D116" s="110"/>
    </row>
    <row r="117" spans="1:4" ht="18">
      <c r="A117" s="45">
        <v>425116</v>
      </c>
      <c r="B117" s="46" t="s">
        <v>95</v>
      </c>
      <c r="C117" s="56">
        <v>200</v>
      </c>
      <c r="D117" s="110"/>
    </row>
    <row r="118" spans="1:4" ht="18">
      <c r="A118" s="45">
        <v>425117</v>
      </c>
      <c r="B118" s="46" t="s">
        <v>96</v>
      </c>
      <c r="C118" s="56">
        <v>340</v>
      </c>
      <c r="D118" s="110"/>
    </row>
    <row r="119" spans="1:4" ht="18">
      <c r="A119" s="45">
        <v>425118</v>
      </c>
      <c r="B119" s="46" t="s">
        <v>97</v>
      </c>
      <c r="C119" s="56">
        <v>245</v>
      </c>
      <c r="D119" s="110"/>
    </row>
    <row r="120" spans="1:4" ht="18">
      <c r="A120" s="45">
        <v>425119</v>
      </c>
      <c r="B120" s="46" t="s">
        <v>98</v>
      </c>
      <c r="C120" s="56">
        <v>340</v>
      </c>
      <c r="D120" s="110">
        <v>390</v>
      </c>
    </row>
    <row r="121" spans="1:4" ht="18">
      <c r="A121" s="45">
        <v>425191</v>
      </c>
      <c r="B121" s="46" t="s">
        <v>192</v>
      </c>
      <c r="C121" s="56">
        <v>340</v>
      </c>
      <c r="D121" s="110"/>
    </row>
    <row r="122" spans="1:4" ht="18">
      <c r="A122" s="45">
        <v>425211</v>
      </c>
      <c r="B122" s="46" t="s">
        <v>233</v>
      </c>
      <c r="C122" s="56">
        <v>519</v>
      </c>
      <c r="D122" s="110">
        <v>634</v>
      </c>
    </row>
    <row r="123" spans="1:4" ht="18">
      <c r="A123" s="45">
        <v>425212</v>
      </c>
      <c r="B123" s="46" t="s">
        <v>99</v>
      </c>
      <c r="C123" s="56">
        <v>328</v>
      </c>
      <c r="D123" s="110"/>
    </row>
    <row r="124" spans="1:4" ht="18">
      <c r="A124" s="45">
        <v>425213</v>
      </c>
      <c r="B124" s="46" t="s">
        <v>152</v>
      </c>
      <c r="C124" s="56">
        <v>340</v>
      </c>
      <c r="D124" s="110"/>
    </row>
    <row r="125" spans="1:4" ht="18">
      <c r="A125" s="45">
        <v>425219</v>
      </c>
      <c r="B125" s="46" t="s">
        <v>100</v>
      </c>
      <c r="C125" s="56">
        <v>340</v>
      </c>
      <c r="D125" s="110"/>
    </row>
    <row r="126" spans="1:4" ht="18">
      <c r="A126" s="45">
        <v>425221</v>
      </c>
      <c r="B126" s="46" t="s">
        <v>132</v>
      </c>
      <c r="C126" s="56">
        <v>200</v>
      </c>
      <c r="D126" s="110"/>
    </row>
    <row r="127" spans="1:4" ht="18">
      <c r="A127" s="45">
        <v>425222</v>
      </c>
      <c r="B127" s="46" t="s">
        <v>101</v>
      </c>
      <c r="C127" s="56">
        <v>340</v>
      </c>
      <c r="D127" s="110">
        <v>390</v>
      </c>
    </row>
    <row r="128" spans="1:4" ht="18">
      <c r="A128" s="45">
        <v>425223</v>
      </c>
      <c r="B128" s="46" t="s">
        <v>153</v>
      </c>
      <c r="C128" s="56">
        <v>307</v>
      </c>
      <c r="D128" s="110"/>
    </row>
    <row r="129" spans="1:4" ht="18">
      <c r="A129" s="45">
        <v>425225</v>
      </c>
      <c r="B129" s="46" t="s">
        <v>154</v>
      </c>
      <c r="C129" s="56">
        <v>100</v>
      </c>
      <c r="D129" s="110"/>
    </row>
    <row r="130" spans="1:4" ht="18">
      <c r="A130" s="45">
        <v>425226</v>
      </c>
      <c r="B130" s="46" t="s">
        <v>234</v>
      </c>
      <c r="C130" s="56">
        <v>352</v>
      </c>
      <c r="D130" s="110"/>
    </row>
    <row r="131" spans="1:4" ht="18">
      <c r="A131" s="45">
        <v>425227</v>
      </c>
      <c r="B131" s="46" t="s">
        <v>155</v>
      </c>
      <c r="C131" s="56">
        <v>200</v>
      </c>
      <c r="D131" s="110"/>
    </row>
    <row r="132" spans="1:4" ht="18">
      <c r="A132" s="45">
        <v>425229</v>
      </c>
      <c r="B132" s="46" t="s">
        <v>156</v>
      </c>
      <c r="C132" s="56">
        <v>100</v>
      </c>
      <c r="D132" s="110"/>
    </row>
    <row r="133" spans="1:4" ht="18">
      <c r="A133" s="37">
        <v>425251</v>
      </c>
      <c r="B133" s="46" t="s">
        <v>102</v>
      </c>
      <c r="C133" s="56">
        <v>1000</v>
      </c>
      <c r="D133" s="110"/>
    </row>
    <row r="134" spans="1:4" ht="18">
      <c r="A134" s="37">
        <v>425252</v>
      </c>
      <c r="B134" s="46" t="s">
        <v>103</v>
      </c>
      <c r="C134" s="56">
        <v>3944</v>
      </c>
      <c r="D134" s="110"/>
    </row>
    <row r="135" spans="1:4" ht="18">
      <c r="A135" s="45">
        <v>425253</v>
      </c>
      <c r="B135" s="46" t="s">
        <v>235</v>
      </c>
      <c r="C135" s="56">
        <v>2581</v>
      </c>
      <c r="D135" s="110"/>
    </row>
    <row r="136" spans="1:4" ht="18">
      <c r="A136" s="37">
        <v>425281</v>
      </c>
      <c r="B136" s="46" t="s">
        <v>104</v>
      </c>
      <c r="C136" s="56">
        <v>1200</v>
      </c>
      <c r="D136" s="110"/>
    </row>
    <row r="137" spans="1:4" ht="36">
      <c r="A137" s="45">
        <v>425291</v>
      </c>
      <c r="B137" s="46" t="s">
        <v>105</v>
      </c>
      <c r="C137" s="56">
        <v>303</v>
      </c>
      <c r="D137" s="110"/>
    </row>
    <row r="138" spans="1:4" ht="18">
      <c r="A138" s="35">
        <v>426</v>
      </c>
      <c r="B138" s="23" t="s">
        <v>106</v>
      </c>
      <c r="C138" s="80">
        <f>SUM(C139:C180)</f>
        <v>1161458</v>
      </c>
      <c r="D138" s="104">
        <f>SUM(D139:D180)+C138-C148-C165-C172</f>
        <v>1162132</v>
      </c>
    </row>
    <row r="139" spans="1:4" ht="18">
      <c r="A139" s="45">
        <v>426111</v>
      </c>
      <c r="B139" s="46" t="s">
        <v>107</v>
      </c>
      <c r="C139" s="56">
        <v>2951</v>
      </c>
      <c r="D139" s="110"/>
    </row>
    <row r="140" spans="1:4" ht="18">
      <c r="A140" s="45">
        <v>426121</v>
      </c>
      <c r="B140" s="24" t="s">
        <v>159</v>
      </c>
      <c r="C140" s="56">
        <v>600</v>
      </c>
      <c r="D140" s="110"/>
    </row>
    <row r="141" spans="1:4" ht="18">
      <c r="A141" s="45">
        <v>426124</v>
      </c>
      <c r="B141" s="46" t="s">
        <v>212</v>
      </c>
      <c r="C141" s="56">
        <v>340</v>
      </c>
      <c r="D141" s="110"/>
    </row>
    <row r="142" spans="1:4" ht="18">
      <c r="A142" s="45">
        <v>426131</v>
      </c>
      <c r="B142" s="46" t="s">
        <v>108</v>
      </c>
      <c r="C142" s="56">
        <v>33</v>
      </c>
      <c r="D142" s="110"/>
    </row>
    <row r="143" spans="1:4" ht="54">
      <c r="A143" s="45">
        <v>426191</v>
      </c>
      <c r="B143" s="25" t="s">
        <v>180</v>
      </c>
      <c r="C143" s="56">
        <v>867</v>
      </c>
      <c r="D143" s="110"/>
    </row>
    <row r="144" spans="1:4" ht="18">
      <c r="A144" s="45">
        <v>426211</v>
      </c>
      <c r="B144" s="46" t="s">
        <v>109</v>
      </c>
      <c r="C144" s="56">
        <v>67</v>
      </c>
      <c r="D144" s="110"/>
    </row>
    <row r="145" spans="1:4" ht="18">
      <c r="A145" s="45">
        <v>426221</v>
      </c>
      <c r="B145" s="46" t="s">
        <v>213</v>
      </c>
      <c r="C145" s="56">
        <v>56</v>
      </c>
      <c r="D145" s="110"/>
    </row>
    <row r="146" spans="1:4" ht="18">
      <c r="A146" s="45">
        <v>426311</v>
      </c>
      <c r="B146" s="46" t="s">
        <v>110</v>
      </c>
      <c r="C146" s="56">
        <v>570</v>
      </c>
      <c r="D146" s="110"/>
    </row>
    <row r="147" spans="1:4" ht="18">
      <c r="A147" s="45">
        <v>426312</v>
      </c>
      <c r="B147" s="46" t="s">
        <v>193</v>
      </c>
      <c r="C147" s="56">
        <v>400</v>
      </c>
      <c r="D147" s="110"/>
    </row>
    <row r="148" spans="1:4" ht="18">
      <c r="A148" s="45">
        <v>426411</v>
      </c>
      <c r="B148" s="46" t="s">
        <v>214</v>
      </c>
      <c r="C148" s="56">
        <v>2500</v>
      </c>
      <c r="D148" s="110">
        <v>2921</v>
      </c>
    </row>
    <row r="149" spans="1:4" ht="18">
      <c r="A149" s="45">
        <v>426413</v>
      </c>
      <c r="B149" s="46" t="s">
        <v>111</v>
      </c>
      <c r="C149" s="56">
        <v>300</v>
      </c>
      <c r="D149" s="110"/>
    </row>
    <row r="150" spans="1:4" ht="18">
      <c r="A150" s="45">
        <v>426491</v>
      </c>
      <c r="B150" s="46" t="s">
        <v>112</v>
      </c>
      <c r="C150" s="56">
        <v>374</v>
      </c>
      <c r="D150" s="110"/>
    </row>
    <row r="151" spans="1:4" ht="18">
      <c r="A151" s="45">
        <v>426531</v>
      </c>
      <c r="B151" s="24" t="s">
        <v>160</v>
      </c>
      <c r="C151" s="56">
        <v>300</v>
      </c>
      <c r="D151" s="110"/>
    </row>
    <row r="152" spans="1:4" ht="18">
      <c r="A152" s="45">
        <v>426541</v>
      </c>
      <c r="B152" s="24" t="s">
        <v>161</v>
      </c>
      <c r="C152" s="56">
        <v>300</v>
      </c>
      <c r="D152" s="110"/>
    </row>
    <row r="153" spans="1:4" ht="18">
      <c r="A153" s="45">
        <v>426591</v>
      </c>
      <c r="B153" s="24" t="s">
        <v>194</v>
      </c>
      <c r="C153" s="56">
        <v>342</v>
      </c>
      <c r="D153" s="110"/>
    </row>
    <row r="154" spans="1:4" ht="18">
      <c r="A154" s="45">
        <v>426711</v>
      </c>
      <c r="B154" s="46" t="s">
        <v>195</v>
      </c>
      <c r="C154" s="56">
        <v>3000</v>
      </c>
      <c r="D154" s="110"/>
    </row>
    <row r="155" spans="1:4" ht="18">
      <c r="A155" s="45">
        <v>4267111</v>
      </c>
      <c r="B155" s="46" t="s">
        <v>196</v>
      </c>
      <c r="C155" s="56">
        <v>3004</v>
      </c>
      <c r="D155" s="110"/>
    </row>
    <row r="156" spans="1:4" ht="18">
      <c r="A156" s="45">
        <v>4267112</v>
      </c>
      <c r="B156" s="46" t="s">
        <v>113</v>
      </c>
      <c r="C156" s="56">
        <v>800</v>
      </c>
      <c r="D156" s="110"/>
    </row>
    <row r="157" spans="1:4" ht="18">
      <c r="A157" s="45">
        <v>4267113</v>
      </c>
      <c r="B157" s="46" t="s">
        <v>197</v>
      </c>
      <c r="C157" s="56">
        <v>800</v>
      </c>
      <c r="D157" s="110"/>
    </row>
    <row r="158" spans="1:4" ht="18">
      <c r="A158" s="45">
        <v>426721</v>
      </c>
      <c r="B158" s="24" t="s">
        <v>162</v>
      </c>
      <c r="C158" s="56">
        <v>29080</v>
      </c>
      <c r="D158" s="110"/>
    </row>
    <row r="159" spans="1:4" ht="18">
      <c r="A159" s="45">
        <v>426731</v>
      </c>
      <c r="B159" s="46" t="s">
        <v>115</v>
      </c>
      <c r="C159" s="56">
        <v>1061815</v>
      </c>
      <c r="D159" s="110"/>
    </row>
    <row r="160" spans="1:4" ht="18">
      <c r="A160" s="45">
        <v>426741</v>
      </c>
      <c r="B160" s="24" t="s">
        <v>163</v>
      </c>
      <c r="C160" s="56">
        <v>11932</v>
      </c>
      <c r="D160" s="110"/>
    </row>
    <row r="161" spans="1:4" ht="18">
      <c r="A161" s="45">
        <v>426751</v>
      </c>
      <c r="B161" s="24" t="s">
        <v>225</v>
      </c>
      <c r="C161" s="56">
        <v>20</v>
      </c>
      <c r="D161" s="110"/>
    </row>
    <row r="162" spans="1:4" ht="72">
      <c r="A162" s="45">
        <v>426791</v>
      </c>
      <c r="B162" s="24" t="s">
        <v>198</v>
      </c>
      <c r="C162" s="56">
        <v>3000</v>
      </c>
      <c r="D162" s="110"/>
    </row>
    <row r="163" spans="1:4" ht="18">
      <c r="A163" s="45">
        <v>4267911</v>
      </c>
      <c r="B163" s="46" t="s">
        <v>199</v>
      </c>
      <c r="C163" s="56">
        <v>3842</v>
      </c>
      <c r="D163" s="110"/>
    </row>
    <row r="164" spans="1:4" ht="18">
      <c r="A164" s="45">
        <v>4267912</v>
      </c>
      <c r="B164" s="46" t="s">
        <v>200</v>
      </c>
      <c r="C164" s="56">
        <v>3217</v>
      </c>
      <c r="D164" s="110"/>
    </row>
    <row r="165" spans="1:4" ht="18">
      <c r="A165" s="45">
        <v>4267913</v>
      </c>
      <c r="B165" s="46" t="s">
        <v>179</v>
      </c>
      <c r="C165" s="56">
        <v>1326</v>
      </c>
      <c r="D165" s="110">
        <v>1561</v>
      </c>
    </row>
    <row r="166" spans="1:4" ht="18">
      <c r="A166" s="45">
        <v>4267914</v>
      </c>
      <c r="B166" s="46" t="s">
        <v>114</v>
      </c>
      <c r="C166" s="56">
        <v>2353</v>
      </c>
      <c r="D166" s="110"/>
    </row>
    <row r="167" spans="1:4" ht="18">
      <c r="A167" s="45">
        <v>4267915</v>
      </c>
      <c r="B167" s="46" t="s">
        <v>201</v>
      </c>
      <c r="C167" s="56">
        <v>582</v>
      </c>
      <c r="D167" s="110"/>
    </row>
    <row r="168" spans="1:4" ht="18">
      <c r="A168" s="45">
        <v>4267916</v>
      </c>
      <c r="B168" s="46" t="s">
        <v>202</v>
      </c>
      <c r="C168" s="56">
        <v>10199</v>
      </c>
      <c r="D168" s="110"/>
    </row>
    <row r="169" spans="1:4" ht="18">
      <c r="A169" s="45">
        <v>4267917</v>
      </c>
      <c r="B169" s="46" t="s">
        <v>203</v>
      </c>
      <c r="C169" s="56">
        <v>10223</v>
      </c>
      <c r="D169" s="110"/>
    </row>
    <row r="170" spans="1:4" ht="18">
      <c r="A170" s="45">
        <v>426811</v>
      </c>
      <c r="B170" s="46" t="s">
        <v>116</v>
      </c>
      <c r="C170" s="56">
        <v>1095</v>
      </c>
      <c r="D170" s="110"/>
    </row>
    <row r="171" spans="1:4" ht="36">
      <c r="A171" s="45">
        <v>426812</v>
      </c>
      <c r="B171" s="24" t="s">
        <v>166</v>
      </c>
      <c r="C171" s="56">
        <v>396</v>
      </c>
      <c r="D171" s="110"/>
    </row>
    <row r="172" spans="1:4" ht="18">
      <c r="A172" s="45">
        <v>426819</v>
      </c>
      <c r="B172" s="24" t="s">
        <v>207</v>
      </c>
      <c r="C172" s="56">
        <v>340</v>
      </c>
      <c r="D172" s="110">
        <v>358</v>
      </c>
    </row>
    <row r="173" spans="1:4" ht="18">
      <c r="A173" s="45">
        <v>426821</v>
      </c>
      <c r="B173" s="81" t="s">
        <v>204</v>
      </c>
      <c r="C173" s="56">
        <v>900</v>
      </c>
      <c r="D173" s="110"/>
    </row>
    <row r="174" spans="1:4" ht="36">
      <c r="A174" s="45">
        <v>426822</v>
      </c>
      <c r="B174" s="81" t="s">
        <v>205</v>
      </c>
      <c r="C174" s="56">
        <v>1121</v>
      </c>
      <c r="D174" s="110"/>
    </row>
    <row r="175" spans="1:4" ht="36">
      <c r="A175" s="45">
        <v>426829</v>
      </c>
      <c r="B175" s="81" t="s">
        <v>206</v>
      </c>
      <c r="C175" s="58">
        <v>146</v>
      </c>
      <c r="D175" s="110"/>
    </row>
    <row r="176" spans="1:4" ht="36">
      <c r="A176" s="45">
        <v>426911</v>
      </c>
      <c r="B176" s="46" t="s">
        <v>208</v>
      </c>
      <c r="C176" s="56">
        <v>362</v>
      </c>
      <c r="D176" s="110"/>
    </row>
    <row r="177" spans="1:4" ht="18">
      <c r="A177" s="45">
        <v>426912</v>
      </c>
      <c r="B177" s="24" t="s">
        <v>164</v>
      </c>
      <c r="C177" s="56">
        <v>340</v>
      </c>
      <c r="D177" s="110"/>
    </row>
    <row r="178" spans="1:4" ht="18">
      <c r="A178" s="45">
        <v>426913</v>
      </c>
      <c r="B178" s="24" t="s">
        <v>167</v>
      </c>
      <c r="C178" s="56">
        <v>340</v>
      </c>
      <c r="D178" s="110"/>
    </row>
    <row r="179" spans="1:4" ht="18">
      <c r="A179" s="45">
        <v>426914</v>
      </c>
      <c r="B179" s="24" t="s">
        <v>165</v>
      </c>
      <c r="C179" s="56">
        <v>100</v>
      </c>
      <c r="D179" s="110"/>
    </row>
    <row r="180" spans="1:4" ht="36">
      <c r="A180" s="45">
        <v>426919</v>
      </c>
      <c r="B180" s="24" t="s">
        <v>209</v>
      </c>
      <c r="C180" s="56">
        <v>1125</v>
      </c>
      <c r="D180" s="110"/>
    </row>
    <row r="181" spans="1:4" ht="18">
      <c r="A181" s="35">
        <v>44</v>
      </c>
      <c r="B181" s="23" t="s">
        <v>117</v>
      </c>
      <c r="C181" s="60">
        <f>C182</f>
        <v>1018</v>
      </c>
      <c r="D181" s="102">
        <f>D182</f>
        <v>1018</v>
      </c>
    </row>
    <row r="182" spans="1:4" ht="18">
      <c r="A182" s="35">
        <v>444</v>
      </c>
      <c r="B182" s="23" t="s">
        <v>118</v>
      </c>
      <c r="C182" s="60">
        <f>C183+C184</f>
        <v>1018</v>
      </c>
      <c r="D182" s="102">
        <f>C182</f>
        <v>1018</v>
      </c>
    </row>
    <row r="183" spans="1:4" ht="18">
      <c r="A183" s="37">
        <v>444111</v>
      </c>
      <c r="B183" s="46" t="s">
        <v>119</v>
      </c>
      <c r="C183" s="56">
        <v>18</v>
      </c>
      <c r="D183" s="110"/>
    </row>
    <row r="184" spans="1:4" ht="18">
      <c r="A184" s="37">
        <v>444211</v>
      </c>
      <c r="B184" s="46" t="s">
        <v>120</v>
      </c>
      <c r="C184" s="56">
        <v>1000</v>
      </c>
      <c r="D184" s="110"/>
    </row>
    <row r="185" spans="1:4" ht="18">
      <c r="A185" s="35">
        <v>48</v>
      </c>
      <c r="B185" s="23" t="s">
        <v>121</v>
      </c>
      <c r="C185" s="55">
        <f>C186+C193</f>
        <v>1560</v>
      </c>
      <c r="D185" s="101">
        <f>D186+D193</f>
        <v>1560</v>
      </c>
    </row>
    <row r="186" spans="1:4" ht="18">
      <c r="A186" s="36">
        <v>482</v>
      </c>
      <c r="B186" s="23" t="s">
        <v>150</v>
      </c>
      <c r="C186" s="55">
        <f>SUM(C187:C192)</f>
        <v>1210</v>
      </c>
      <c r="D186" s="101">
        <f>C186+D187+D189-C187-C189</f>
        <v>1210</v>
      </c>
    </row>
    <row r="187" spans="1:4" ht="18">
      <c r="A187" s="37">
        <v>482141</v>
      </c>
      <c r="B187" s="46" t="s">
        <v>122</v>
      </c>
      <c r="C187" s="59">
        <v>34</v>
      </c>
      <c r="D187" s="110">
        <v>29</v>
      </c>
    </row>
    <row r="188" spans="1:4" ht="18">
      <c r="A188" s="37">
        <v>482211</v>
      </c>
      <c r="B188" s="46" t="s">
        <v>123</v>
      </c>
      <c r="C188" s="59">
        <v>92</v>
      </c>
      <c r="D188" s="110"/>
    </row>
    <row r="189" spans="1:4" ht="18">
      <c r="A189" s="37">
        <v>482241</v>
      </c>
      <c r="B189" s="46" t="s">
        <v>124</v>
      </c>
      <c r="C189" s="59">
        <v>2</v>
      </c>
      <c r="D189" s="110">
        <v>7</v>
      </c>
    </row>
    <row r="190" spans="1:4" ht="18">
      <c r="A190" s="45">
        <v>482251</v>
      </c>
      <c r="B190" s="46" t="s">
        <v>125</v>
      </c>
      <c r="C190" s="59">
        <v>800</v>
      </c>
      <c r="D190" s="110"/>
    </row>
    <row r="191" spans="1:4" ht="18">
      <c r="A191" s="45">
        <v>482294</v>
      </c>
      <c r="B191" s="46" t="s">
        <v>126</v>
      </c>
      <c r="C191" s="59">
        <v>105</v>
      </c>
      <c r="D191" s="110"/>
    </row>
    <row r="192" spans="1:4" ht="18">
      <c r="A192" s="45">
        <v>482341</v>
      </c>
      <c r="B192" s="46" t="s">
        <v>127</v>
      </c>
      <c r="C192" s="59">
        <v>177</v>
      </c>
      <c r="D192" s="110"/>
    </row>
    <row r="193" spans="1:4" ht="18">
      <c r="A193" s="35">
        <v>483</v>
      </c>
      <c r="B193" s="22" t="s">
        <v>170</v>
      </c>
      <c r="C193" s="55">
        <f>C194+C195</f>
        <v>350</v>
      </c>
      <c r="D193" s="101">
        <f>C193</f>
        <v>350</v>
      </c>
    </row>
    <row r="194" spans="1:4" ht="18">
      <c r="A194" s="45">
        <v>483111</v>
      </c>
      <c r="B194" s="46" t="s">
        <v>128</v>
      </c>
      <c r="C194" s="59">
        <v>50</v>
      </c>
      <c r="D194" s="110"/>
    </row>
    <row r="195" spans="1:4" ht="18">
      <c r="A195" s="45">
        <v>483112</v>
      </c>
      <c r="B195" s="46" t="s">
        <v>146</v>
      </c>
      <c r="C195" s="59">
        <v>300</v>
      </c>
      <c r="D195" s="110"/>
    </row>
    <row r="196" spans="1:4" ht="18">
      <c r="A196" s="36">
        <v>5</v>
      </c>
      <c r="B196" s="23" t="s">
        <v>129</v>
      </c>
      <c r="C196" s="60">
        <f>C197</f>
        <v>57687</v>
      </c>
      <c r="D196" s="102">
        <f>D197</f>
        <v>58587</v>
      </c>
    </row>
    <row r="197" spans="1:4" ht="18">
      <c r="A197" s="36">
        <v>51</v>
      </c>
      <c r="B197" s="23" t="s">
        <v>130</v>
      </c>
      <c r="C197" s="60">
        <f>C198+C200</f>
        <v>57687</v>
      </c>
      <c r="D197" s="102">
        <f>D198+D200</f>
        <v>58587</v>
      </c>
    </row>
    <row r="198" spans="1:4" ht="18">
      <c r="A198" s="36">
        <v>511</v>
      </c>
      <c r="B198" s="23" t="s">
        <v>248</v>
      </c>
      <c r="C198" s="60">
        <f>C199</f>
        <v>20834</v>
      </c>
      <c r="D198" s="103">
        <f>C198</f>
        <v>20834</v>
      </c>
    </row>
    <row r="199" spans="1:4" ht="18">
      <c r="A199" s="41">
        <v>511000</v>
      </c>
      <c r="B199" s="42" t="s">
        <v>248</v>
      </c>
      <c r="C199" s="56">
        <v>20834</v>
      </c>
      <c r="D199" s="110"/>
    </row>
    <row r="200" spans="1:4" ht="18">
      <c r="A200" s="36">
        <v>512</v>
      </c>
      <c r="B200" s="23" t="s">
        <v>131</v>
      </c>
      <c r="C200" s="60">
        <f>SUM(C201:C217)</f>
        <v>36853</v>
      </c>
      <c r="D200" s="102">
        <f>SUM(D201:D217)+C200-C204-C205</f>
        <v>37753</v>
      </c>
    </row>
    <row r="201" spans="1:4" ht="18">
      <c r="A201" s="41">
        <v>512111</v>
      </c>
      <c r="B201" s="42" t="s">
        <v>211</v>
      </c>
      <c r="C201" s="56">
        <v>1500</v>
      </c>
      <c r="D201" s="110"/>
    </row>
    <row r="202" spans="1:4" ht="18">
      <c r="A202" s="45">
        <v>512211</v>
      </c>
      <c r="B202" s="46" t="s">
        <v>132</v>
      </c>
      <c r="C202" s="56">
        <v>340</v>
      </c>
      <c r="D202" s="110"/>
    </row>
    <row r="203" spans="1:4" ht="18">
      <c r="A203" s="45">
        <v>512212</v>
      </c>
      <c r="B203" s="46" t="s">
        <v>238</v>
      </c>
      <c r="C203" s="56">
        <v>1000</v>
      </c>
      <c r="D203" s="110"/>
    </row>
    <row r="204" spans="1:4" ht="18">
      <c r="A204" s="45">
        <v>512221</v>
      </c>
      <c r="B204" s="46" t="s">
        <v>133</v>
      </c>
      <c r="C204" s="56">
        <v>950</v>
      </c>
      <c r="D204" s="110">
        <v>1400</v>
      </c>
    </row>
    <row r="205" spans="1:4" ht="18">
      <c r="A205" s="45">
        <v>512222</v>
      </c>
      <c r="B205" s="46" t="s">
        <v>134</v>
      </c>
      <c r="C205" s="56">
        <v>800</v>
      </c>
      <c r="D205" s="110">
        <v>1250</v>
      </c>
    </row>
    <row r="206" spans="1:4" ht="23.25" customHeight="1">
      <c r="A206" s="45">
        <v>512231</v>
      </c>
      <c r="B206" s="46" t="s">
        <v>135</v>
      </c>
      <c r="C206" s="56">
        <v>1000</v>
      </c>
      <c r="D206" s="110"/>
    </row>
    <row r="207" spans="1:4" ht="18">
      <c r="A207" s="45">
        <v>512232</v>
      </c>
      <c r="B207" s="46" t="s">
        <v>136</v>
      </c>
      <c r="C207" s="56">
        <v>100</v>
      </c>
      <c r="D207" s="110"/>
    </row>
    <row r="208" spans="1:4" ht="18">
      <c r="A208" s="45">
        <v>512233</v>
      </c>
      <c r="B208" s="46" t="s">
        <v>137</v>
      </c>
      <c r="C208" s="56">
        <v>150</v>
      </c>
      <c r="D208" s="110"/>
    </row>
    <row r="209" spans="1:4" ht="18">
      <c r="A209" s="45">
        <v>512241</v>
      </c>
      <c r="B209" s="46" t="s">
        <v>220</v>
      </c>
      <c r="C209" s="56">
        <v>200</v>
      </c>
      <c r="D209" s="110"/>
    </row>
    <row r="210" spans="1:4" ht="18">
      <c r="A210" s="45">
        <v>512242</v>
      </c>
      <c r="B210" s="46" t="s">
        <v>138</v>
      </c>
      <c r="C210" s="56">
        <v>100</v>
      </c>
      <c r="D210" s="110"/>
    </row>
    <row r="211" spans="1:4" ht="18">
      <c r="A211" s="45">
        <v>512251</v>
      </c>
      <c r="B211" s="46" t="s">
        <v>139</v>
      </c>
      <c r="C211" s="56">
        <v>300</v>
      </c>
      <c r="D211" s="110"/>
    </row>
    <row r="212" spans="1:4" ht="18">
      <c r="A212" s="45">
        <v>5122511</v>
      </c>
      <c r="B212" s="39" t="s">
        <v>237</v>
      </c>
      <c r="C212" s="56">
        <v>700</v>
      </c>
      <c r="D212" s="110"/>
    </row>
    <row r="213" spans="1:4" ht="18">
      <c r="A213" s="45">
        <v>512411</v>
      </c>
      <c r="B213" s="39" t="s">
        <v>210</v>
      </c>
      <c r="C213" s="56">
        <v>2000</v>
      </c>
      <c r="D213" s="110"/>
    </row>
    <row r="214" spans="1:4" ht="18">
      <c r="A214" s="45">
        <v>512511</v>
      </c>
      <c r="B214" s="46" t="s">
        <v>140</v>
      </c>
      <c r="C214" s="56">
        <v>800</v>
      </c>
      <c r="D214" s="110"/>
    </row>
    <row r="215" spans="1:4" ht="18">
      <c r="A215" s="45">
        <v>512521</v>
      </c>
      <c r="B215" s="46" t="s">
        <v>141</v>
      </c>
      <c r="C215" s="56">
        <v>26013</v>
      </c>
      <c r="D215" s="110"/>
    </row>
    <row r="216" spans="1:4" ht="18">
      <c r="A216" s="45">
        <v>512531</v>
      </c>
      <c r="B216" s="24" t="s">
        <v>168</v>
      </c>
      <c r="C216" s="56">
        <v>400</v>
      </c>
      <c r="D216" s="110"/>
    </row>
    <row r="217" spans="1:4" ht="18">
      <c r="A217" s="43">
        <v>512811</v>
      </c>
      <c r="B217" s="44" t="s">
        <v>236</v>
      </c>
      <c r="C217" s="61">
        <v>500</v>
      </c>
      <c r="D217" s="110"/>
    </row>
    <row r="218" spans="1:5" ht="18.75" thickBot="1">
      <c r="A218" s="40"/>
      <c r="B218" s="38" t="s">
        <v>142</v>
      </c>
      <c r="C218" s="82">
        <f>C196+C3</f>
        <v>1616493</v>
      </c>
      <c r="D218" s="105">
        <f>D196+D3</f>
        <v>1645843</v>
      </c>
      <c r="E218" s="86"/>
    </row>
    <row r="221" ht="18">
      <c r="C221" s="15" t="s">
        <v>263</v>
      </c>
    </row>
    <row r="222" spans="3:4" ht="18.75" thickBot="1">
      <c r="C222" s="87"/>
      <c r="D222" s="111"/>
    </row>
    <row r="223" ht="18">
      <c r="C223" s="15" t="s">
        <v>264</v>
      </c>
    </row>
  </sheetData>
  <sheetProtection/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jakovljevic_milimirk</cp:lastModifiedBy>
  <cp:lastPrinted>2013-09-26T11:28:40Z</cp:lastPrinted>
  <dcterms:created xsi:type="dcterms:W3CDTF">2011-04-14T09:02:26Z</dcterms:created>
  <dcterms:modified xsi:type="dcterms:W3CDTF">2013-10-02T08:12:32Z</dcterms:modified>
  <cp:category/>
  <cp:version/>
  <cp:contentType/>
  <cp:contentStatus/>
</cp:coreProperties>
</file>