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8" activeTab="2"/>
  </bookViews>
  <sheets>
    <sheet name="насловна " sheetId="1" r:id="rId1"/>
    <sheet name="насловна набавке" sheetId="2" r:id="rId2"/>
    <sheet name="План 2022" sheetId="3" r:id="rId3"/>
    <sheet name="ЈН поступци2022" sheetId="4" r:id="rId4"/>
    <sheet name="bez postupka2022" sheetId="5" r:id="rId5"/>
  </sheets>
  <definedNames>
    <definedName name="_xlnm.Print_Titles" localSheetId="4">'bez postupka2022'!$3:$4</definedName>
    <definedName name="_xlnm.Print_Titles" localSheetId="3">'ЈН поступци2022'!$3:$4</definedName>
  </definedNames>
  <calcPr fullCalcOnLoad="1"/>
</workbook>
</file>

<file path=xl/sharedStrings.xml><?xml version="1.0" encoding="utf-8"?>
<sst xmlns="http://schemas.openxmlformats.org/spreadsheetml/2006/main" count="830" uniqueCount="309">
  <si>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</si>
  <si>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</si>
  <si>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</si>
  <si>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</si>
  <si>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</si>
  <si>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</si>
  <si>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</si>
  <si>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</si>
  <si>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</si>
  <si>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</si>
  <si>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</si>
  <si>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</si>
  <si>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</si>
  <si>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</si>
  <si>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</si>
  <si>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</si>
  <si>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</si>
  <si>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</si>
  <si>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</si>
  <si>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</si>
  <si>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</si>
  <si>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</si>
  <si>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</si>
  <si>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</si>
  <si>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</si>
  <si>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</si>
  <si>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</si>
  <si>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</si>
  <si>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</si>
  <si>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</si>
  <si>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</si>
  <si>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</si>
  <si>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</si>
  <si>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</si>
  <si>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</si>
  <si>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</si>
  <si>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</si>
  <si>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</si>
  <si>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</si>
  <si>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</si>
  <si>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</si>
  <si>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</si>
  <si>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</si>
  <si>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</si>
  <si>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</si>
  <si>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</si>
  <si>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</si>
  <si>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</si>
  <si>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</si>
  <si>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</si>
  <si>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</si>
  <si>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</si>
  <si>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</si>
  <si>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</si>
  <si>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</si>
  <si>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</si>
  <si>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</si>
  <si>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</si>
  <si>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</si>
  <si>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</si>
  <si>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</si>
  <si>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</si>
  <si>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</si>
  <si>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</si>
  <si>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</si>
  <si>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</si>
  <si>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</si>
  <si>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</si>
  <si>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</si>
  <si>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</si>
  <si>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</si>
  <si>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</si>
  <si>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</si>
  <si>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</si>
  <si>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</si>
  <si>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</si>
  <si>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</si>
  <si>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</si>
  <si>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</si>
  <si>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</si>
  <si>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</si>
  <si>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</si>
  <si>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</si>
  <si>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</si>
  <si>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</si>
  <si>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</si>
  <si>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</si>
  <si>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</si>
  <si>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</si>
  <si>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</si>
  <si>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</si>
  <si>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</si>
  <si>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</si>
  <si>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</si>
  <si>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</si>
  <si>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</si>
  <si>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</si>
  <si>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</si>
  <si>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</si>
  <si>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</si>
  <si>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</si>
  <si>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</si>
  <si>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</si>
  <si>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</si>
  <si>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</si>
  <si>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</si>
  <si>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</si>
  <si>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</si>
  <si>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</si>
  <si>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</si>
  <si>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</si>
  <si>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</si>
  <si>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</si>
  <si>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</si>
  <si>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</si>
  <si>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</si>
  <si>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</si>
  <si>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</si>
  <si>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</si>
  <si>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</si>
  <si>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</si>
  <si>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</si>
  <si>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</si>
  <si>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</si>
  <si>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</si>
  <si>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</si>
  <si>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</si>
  <si>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</si>
  <si>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</si>
  <si>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</si>
  <si>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</si>
  <si>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</si>
  <si>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</si>
  <si>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</si>
  <si>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</si>
  <si>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</si>
  <si>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</si>
  <si>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</si>
  <si>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</si>
  <si>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</si>
  <si>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</si>
  <si>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</si>
  <si>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</si>
  <si>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</si>
  <si>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</si>
  <si>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</si>
  <si>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</si>
  <si>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</si>
  <si>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</si>
  <si>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</si>
  <si>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</si>
  <si>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</si>
  <si>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</si>
  <si>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</si>
  <si>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</si>
  <si>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</si>
  <si>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</si>
  <si>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</si>
  <si>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</si>
  <si>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</si>
  <si>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</si>
  <si>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</si>
  <si>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</si>
  <si>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</si>
  <si>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</si>
  <si>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</si>
  <si>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</si>
  <si>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</si>
  <si>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</si>
  <si>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</si>
  <si>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</si>
  <si>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</si>
  <si>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</si>
  <si>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</si>
  <si>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</si>
  <si>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</si>
  <si>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</si>
  <si>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</si>
  <si>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</si>
  <si>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</si>
  <si>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</si>
  <si>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</si>
  <si>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</si>
  <si>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</si>
  <si>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</si>
  <si>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</si>
  <si>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</si>
  <si>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</si>
  <si>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</si>
  <si>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</si>
  <si>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</si>
  <si>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</si>
  <si>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</si>
  <si>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</si>
  <si>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</si>
  <si>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</si>
  <si>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</si>
  <si>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</si>
  <si>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</si>
  <si>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</si>
  <si>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</si>
  <si>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</si>
  <si>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</si>
  <si>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</si>
  <si>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</si>
  <si>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</si>
  <si>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</si>
  <si>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</si>
  <si>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</si>
  <si>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</si>
  <si>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</si>
  <si>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</si>
  <si>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</si>
  <si>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</si>
  <si>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</si>
  <si>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</si>
  <si>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</si>
  <si>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</si>
  <si>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</si>
  <si>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</si>
  <si>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</si>
  <si>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</si>
  <si>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</si>
  <si>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</si>
  <si>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</si>
  <si>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</si>
  <si>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</si>
  <si>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</si>
  <si>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</si>
  <si>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</si>
  <si>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</si>
  <si>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</si>
  <si>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</si>
  <si>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</si>
  <si>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</si>
  <si>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2/2021.</t>
  </si>
  <si>
    <t>12/2021.</t>
  </si>
  <si>
    <t>Материјал за  имунизацију против сезонског грипа</t>
  </si>
  <si>
    <t xml:space="preserve"> НАЦРТ ПЛАНА НАБАВКИ за 2021. годину</t>
  </si>
  <si>
    <t>Материјал за имунизацију против сезонског грипа</t>
  </si>
  <si>
    <t xml:space="preserve"> </t>
  </si>
  <si>
    <t>2/2022.</t>
  </si>
  <si>
    <t>4/2022.</t>
  </si>
  <si>
    <t>12/2022.</t>
  </si>
  <si>
    <t>10/2022.</t>
  </si>
  <si>
    <t>5/2022.          10/2022.</t>
  </si>
  <si>
    <t>9/2022.</t>
  </si>
  <si>
    <t>3/2022.</t>
  </si>
  <si>
    <t>11/2022.</t>
  </si>
  <si>
    <t>5/2022.</t>
  </si>
  <si>
    <t>6/2022.          11/2022.</t>
  </si>
  <si>
    <t>6/2022.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</si>
  <si>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</si>
  <si>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</si>
  <si>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</si>
  <si>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</si>
  <si>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</si>
  <si>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>Закуп осталог простора</t>
  </si>
  <si>
    <t>ЗА  2022. ГОДИНУ</t>
  </si>
  <si>
    <t>Јануар 2022. годинe</t>
  </si>
  <si>
    <t xml:space="preserve">    2022. ГОДИНУ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</si>
  <si>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</si>
  <si>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</si>
  <si>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</si>
  <si>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</si>
  <si>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</si>
  <si>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</si>
  <si>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</si>
  <si>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</si>
  <si>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</si>
  <si>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</si>
  <si>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4/2023.          12/2023.</t>
  </si>
  <si>
    <t>2/2023 .         9/2023.</t>
  </si>
  <si>
    <t>12/2023.</t>
  </si>
  <si>
    <t>10/2023.</t>
  </si>
  <si>
    <t>5/2023.          10/2023.</t>
  </si>
  <si>
    <t>9/2023.</t>
  </si>
  <si>
    <t>10/2023..</t>
  </si>
  <si>
    <t>3/2023.</t>
  </si>
  <si>
    <t>5/2023.          11/2023.</t>
  </si>
  <si>
    <t>11/2023.</t>
  </si>
  <si>
    <t>5/2023.</t>
  </si>
  <si>
    <t>3/2023.          10/2023.</t>
  </si>
  <si>
    <t>6/2023.          11/2023.</t>
  </si>
  <si>
    <t>6/2023.</t>
  </si>
  <si>
    <t>4/2023..</t>
  </si>
  <si>
    <t>4/2022.         12/2022.</t>
  </si>
  <si>
    <t>2/2022.          9/2022.</t>
  </si>
  <si>
    <t>3/2022..</t>
  </si>
  <si>
    <t>5/2022.       11/2022.</t>
  </si>
  <si>
    <t>5/2022.         11/2022.</t>
  </si>
  <si>
    <t>2/2022.          10/2022.</t>
  </si>
  <si>
    <t>3/2022.          11/2022.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</si>
  <si>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</si>
  <si>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</si>
  <si>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</si>
  <si>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ПЛАН НАБАВКИ</t>
  </si>
  <si>
    <t xml:space="preserve">     ПЛАН НАБАВКИ                 </t>
  </si>
  <si>
    <t>ПЛАН НАБАВКИ ЗА 2022. ГОДИНУ</t>
  </si>
  <si>
    <t>ПЛАН НАБАВКИ   за 2022. годину</t>
  </si>
  <si>
    <t xml:space="preserve">ПЛАН  НАБАВКИ  ЗА 2023. Г0ДИНУ           
</t>
  </si>
  <si>
    <t xml:space="preserve"> План за 2022. годину</t>
  </si>
  <si>
    <t>План за 2022. годину</t>
  </si>
  <si>
    <t xml:space="preserve"> ПЛАН НАБАВКИ ЗА 2022. Г0ДИНУ           
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</si>
  <si>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</si>
  <si>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</si>
  <si>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</si>
  <si>
    <t xml:space="preserve">               Управног одбора</t>
  </si>
  <si>
    <t>Прим. др сц. мед. Небојша Милетић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</si>
</sst>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C1A]d\.\ mmmm\ yyyy"/>
  </numFmts>
  <fonts count="6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9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9" fontId="0" fillId="0" borderId="0" xfId="42" applyFont="1" applyBorder="1" applyAlignment="1">
      <alignment/>
    </xf>
    <xf numFmtId="179" fontId="3" fillId="0" borderId="0" xfId="42" applyFont="1" applyBorder="1" applyAlignment="1">
      <alignment/>
    </xf>
    <xf numFmtId="179" fontId="21" fillId="0" borderId="0" xfId="42" applyFont="1" applyBorder="1" applyAlignment="1">
      <alignment/>
    </xf>
    <xf numFmtId="179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/>
    </xf>
    <xf numFmtId="179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6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3" fontId="17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0" fontId="8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1" sqref="A11:J11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">
      <c r="A1" s="231" t="s">
        <v>164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8">
      <c r="A2" s="231" t="s">
        <v>16</v>
      </c>
      <c r="B2" s="231"/>
      <c r="C2" s="231"/>
      <c r="D2" s="231"/>
      <c r="E2" s="231"/>
      <c r="F2" s="231"/>
      <c r="G2" s="231"/>
      <c r="H2" s="231"/>
      <c r="I2" s="231"/>
      <c r="J2" s="231"/>
    </row>
    <row r="3" ht="15">
      <c r="A3" s="32"/>
    </row>
    <row r="4" ht="15">
      <c r="A4" s="32"/>
    </row>
    <row r="5" ht="76.5" customHeight="1">
      <c r="A5" s="33"/>
    </row>
    <row r="6" spans="1:10" ht="24">
      <c r="A6" s="232"/>
      <c r="B6" s="232"/>
      <c r="C6" s="232"/>
      <c r="D6" s="232"/>
      <c r="E6" s="232"/>
      <c r="F6" s="232"/>
      <c r="G6" s="232"/>
      <c r="H6" s="232"/>
      <c r="I6" s="232"/>
      <c r="J6" s="232"/>
    </row>
    <row r="7" spans="1:14" ht="51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0" ht="24">
      <c r="A8" s="232" t="s">
        <v>296</v>
      </c>
      <c r="B8" s="232"/>
      <c r="C8" s="232"/>
      <c r="D8" s="232"/>
      <c r="E8" s="232"/>
      <c r="F8" s="232"/>
      <c r="G8" s="232"/>
      <c r="H8" s="232"/>
      <c r="I8" s="232"/>
      <c r="J8" s="232"/>
    </row>
    <row r="9" ht="16.5" customHeight="1">
      <c r="A9" s="36"/>
    </row>
    <row r="10" spans="1:10" ht="24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4">
      <c r="A11" s="232" t="s">
        <v>165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ht="21.75" customHeight="1">
      <c r="A12" s="36"/>
    </row>
    <row r="13" spans="1:10" ht="24">
      <c r="A13" s="232" t="s">
        <v>258</v>
      </c>
      <c r="B13" s="232"/>
      <c r="C13" s="232"/>
      <c r="D13" s="232"/>
      <c r="E13" s="232"/>
      <c r="F13" s="232"/>
      <c r="G13" s="232"/>
      <c r="H13" s="232"/>
      <c r="I13" s="232"/>
      <c r="J13" s="232"/>
    </row>
    <row r="14" ht="24">
      <c r="A14" s="36"/>
    </row>
    <row r="15" ht="15">
      <c r="A15" s="34"/>
    </row>
    <row r="16" ht="15">
      <c r="A16" s="34"/>
    </row>
    <row r="17" ht="15">
      <c r="A17" s="34"/>
    </row>
    <row r="18" ht="15">
      <c r="A18" s="34"/>
    </row>
    <row r="19" ht="15">
      <c r="A19" s="34"/>
    </row>
    <row r="20" ht="166.5" customHeight="1">
      <c r="A20" s="34"/>
    </row>
    <row r="21" spans="1:10" ht="15">
      <c r="A21" s="233" t="s">
        <v>259</v>
      </c>
      <c r="B21" s="233"/>
      <c r="C21" s="233"/>
      <c r="D21" s="233"/>
      <c r="E21" s="233"/>
      <c r="F21" s="233"/>
      <c r="G21" s="233"/>
      <c r="H21" s="233"/>
      <c r="I21" s="233"/>
      <c r="J21" s="233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7" sqref="A7:J7"/>
    </sheetView>
  </sheetViews>
  <sheetFormatPr defaultColWidth="9.140625" defaultRowHeight="12.75"/>
  <sheetData>
    <row r="1" spans="1:9" ht="18">
      <c r="A1" s="231" t="s">
        <v>15</v>
      </c>
      <c r="B1" s="231"/>
      <c r="C1" s="231"/>
      <c r="D1" s="231"/>
      <c r="E1" s="231"/>
      <c r="F1" s="231"/>
      <c r="G1" s="231"/>
      <c r="H1" s="231"/>
      <c r="I1" s="231"/>
    </row>
    <row r="2" spans="1:9" ht="18">
      <c r="A2" s="231" t="s">
        <v>16</v>
      </c>
      <c r="B2" s="231"/>
      <c r="C2" s="231"/>
      <c r="D2" s="231"/>
      <c r="E2" s="231"/>
      <c r="F2" s="231"/>
      <c r="G2" s="231"/>
      <c r="H2" s="231"/>
      <c r="I2" s="231"/>
    </row>
    <row r="3" ht="15">
      <c r="A3" s="32"/>
    </row>
    <row r="4" ht="15">
      <c r="A4" s="32"/>
    </row>
    <row r="5" ht="15">
      <c r="A5" s="32"/>
    </row>
    <row r="6" spans="1:9" ht="92.25" customHeight="1">
      <c r="A6" s="239"/>
      <c r="B6" s="239"/>
      <c r="C6" s="239"/>
      <c r="D6" s="239"/>
      <c r="E6" s="239"/>
      <c r="F6" s="239"/>
      <c r="G6" s="239"/>
      <c r="H6" s="239"/>
      <c r="I6" s="239"/>
    </row>
    <row r="7" spans="1:14" ht="42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158"/>
      <c r="L7" s="158"/>
      <c r="M7" s="158"/>
      <c r="N7" s="158"/>
    </row>
    <row r="8" spans="1:14" ht="33.75" customHeight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</row>
    <row r="9" spans="1:9" ht="42" customHeight="1">
      <c r="A9" s="240" t="s">
        <v>297</v>
      </c>
      <c r="B9" s="240"/>
      <c r="C9" s="240"/>
      <c r="D9" s="240"/>
      <c r="E9" s="240"/>
      <c r="F9" s="240"/>
      <c r="G9" s="240"/>
      <c r="H9" s="240"/>
      <c r="I9" s="240"/>
    </row>
    <row r="10" spans="1:9" ht="22.5">
      <c r="A10" s="238" t="s">
        <v>41</v>
      </c>
      <c r="B10" s="238"/>
      <c r="C10" s="238"/>
      <c r="D10" s="238"/>
      <c r="E10" s="238"/>
      <c r="F10" s="238"/>
      <c r="G10" s="238"/>
      <c r="H10" s="238"/>
      <c r="I10" s="238"/>
    </row>
    <row r="11" ht="27">
      <c r="A11" s="33"/>
    </row>
    <row r="12" spans="1:9" ht="22.5">
      <c r="A12" s="238" t="s">
        <v>260</v>
      </c>
      <c r="B12" s="238"/>
      <c r="C12" s="238"/>
      <c r="D12" s="238"/>
      <c r="E12" s="238"/>
      <c r="F12" s="238"/>
      <c r="G12" s="238"/>
      <c r="H12" s="238"/>
      <c r="I12" s="238"/>
    </row>
    <row r="13" ht="15">
      <c r="A13" s="34"/>
    </row>
    <row r="14" ht="15">
      <c r="A14" s="34"/>
    </row>
    <row r="15" ht="15">
      <c r="A15" s="34"/>
    </row>
    <row r="16" ht="15">
      <c r="A16" s="34"/>
    </row>
    <row r="17" ht="15">
      <c r="A17" s="34"/>
    </row>
    <row r="18" ht="6.75" customHeight="1">
      <c r="A18" s="34"/>
    </row>
    <row r="19" ht="15" hidden="1">
      <c r="A19" s="34"/>
    </row>
    <row r="20" ht="15" hidden="1">
      <c r="A20" s="34"/>
    </row>
    <row r="21" ht="15" hidden="1">
      <c r="A21" s="34"/>
    </row>
    <row r="22" ht="15" hidden="1">
      <c r="A22" s="34"/>
    </row>
    <row r="23" ht="168.75" customHeight="1">
      <c r="A23" s="34"/>
    </row>
    <row r="24" spans="1:9" ht="15">
      <c r="A24" s="233" t="s">
        <v>259</v>
      </c>
      <c r="B24" s="233"/>
      <c r="C24" s="233"/>
      <c r="D24" s="233"/>
      <c r="E24" s="233"/>
      <c r="F24" s="233"/>
      <c r="G24" s="233"/>
      <c r="H24" s="233"/>
      <c r="I24" s="233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0"/>
  <sheetViews>
    <sheetView tabSelected="1" zoomScalePageLayoutView="0" workbookViewId="0" topLeftCell="A148">
      <selection activeCell="F157" sqref="F157"/>
    </sheetView>
  </sheetViews>
  <sheetFormatPr defaultColWidth="9.28125" defaultRowHeight="12.75"/>
  <cols>
    <col min="1" max="1" width="6.57421875" style="70" customWidth="1"/>
    <col min="2" max="2" width="10.57421875" style="70" customWidth="1"/>
    <col min="3" max="3" width="54.7109375" style="70" customWidth="1"/>
    <col min="4" max="4" width="13.421875" style="104" hidden="1" customWidth="1"/>
    <col min="5" max="5" width="19.00390625" style="70" hidden="1" customWidth="1"/>
    <col min="6" max="6" width="18.421875" style="70" customWidth="1"/>
    <col min="7" max="8" width="16.421875" style="70" hidden="1" customWidth="1"/>
    <col min="9" max="9" width="17.7109375" style="70" customWidth="1"/>
    <col min="10" max="10" width="15.7109375" style="70" hidden="1" customWidth="1"/>
    <col min="11" max="11" width="19.28125" style="70" customWidth="1"/>
    <col min="12" max="12" width="1.57421875" style="70" hidden="1" customWidth="1"/>
    <col min="13" max="13" width="13.00390625" style="70" hidden="1" customWidth="1"/>
    <col min="14" max="14" width="13.7109375" style="70" hidden="1" customWidth="1"/>
    <col min="15" max="15" width="11.421875" style="70" hidden="1" customWidth="1"/>
    <col min="16" max="16" width="14.00390625" style="70" hidden="1" customWidth="1"/>
    <col min="17" max="17" width="12.7109375" style="70" hidden="1" customWidth="1"/>
    <col min="18" max="18" width="17.57421875" style="70" hidden="1" customWidth="1"/>
    <col min="19" max="19" width="14.00390625" style="70" customWidth="1"/>
    <col min="20" max="20" width="13.00390625" style="101" customWidth="1"/>
    <col min="21" max="21" width="9.28125" style="70" customWidth="1"/>
    <col min="22" max="22" width="17.28125" style="101" bestFit="1" customWidth="1"/>
    <col min="23" max="23" width="9.28125" style="70" customWidth="1"/>
    <col min="24" max="24" width="15.7109375" style="101" customWidth="1"/>
    <col min="25" max="16384" width="9.28125" style="70" customWidth="1"/>
  </cols>
  <sheetData>
    <row r="1" spans="1:19" ht="22.5" customHeight="1">
      <c r="A1" s="246" t="s">
        <v>298</v>
      </c>
      <c r="B1" s="246"/>
      <c r="C1" s="246"/>
      <c r="D1" s="247"/>
      <c r="E1" s="247"/>
      <c r="F1" s="247"/>
      <c r="G1" s="247"/>
      <c r="H1" s="247"/>
      <c r="I1" s="247"/>
      <c r="J1" s="247"/>
      <c r="K1" s="247"/>
      <c r="O1" s="245" t="s">
        <v>218</v>
      </c>
      <c r="P1" s="245"/>
      <c r="Q1" s="105"/>
      <c r="R1" s="105"/>
      <c r="S1" s="105"/>
    </row>
    <row r="2" spans="5:18" ht="19.5" customHeight="1">
      <c r="E2" s="70" t="s">
        <v>0</v>
      </c>
      <c r="K2" s="70" t="s">
        <v>234</v>
      </c>
      <c r="L2" s="75" t="s">
        <v>186</v>
      </c>
      <c r="R2" s="70" t="s">
        <v>234</v>
      </c>
    </row>
    <row r="3" spans="1:24" s="111" customFormat="1" ht="87" customHeight="1">
      <c r="A3" s="221" t="s">
        <v>52</v>
      </c>
      <c r="B3" s="221" t="s">
        <v>53</v>
      </c>
      <c r="C3" s="221" t="s">
        <v>187</v>
      </c>
      <c r="D3" s="222" t="s">
        <v>188</v>
      </c>
      <c r="E3" s="221" t="s">
        <v>189</v>
      </c>
      <c r="F3" s="221" t="s">
        <v>190</v>
      </c>
      <c r="G3" s="221" t="s">
        <v>213</v>
      </c>
      <c r="H3" s="221" t="s">
        <v>213</v>
      </c>
      <c r="I3" s="221" t="s">
        <v>191</v>
      </c>
      <c r="J3" s="221" t="s">
        <v>213</v>
      </c>
      <c r="K3" s="221" t="s">
        <v>299</v>
      </c>
      <c r="L3" s="107" t="s">
        <v>192</v>
      </c>
      <c r="M3" s="107" t="s">
        <v>213</v>
      </c>
      <c r="N3" s="107" t="s">
        <v>216</v>
      </c>
      <c r="O3" s="107" t="s">
        <v>213</v>
      </c>
      <c r="P3" s="107" t="s">
        <v>215</v>
      </c>
      <c r="Q3" s="107" t="s">
        <v>213</v>
      </c>
      <c r="R3" s="107" t="s">
        <v>238</v>
      </c>
      <c r="S3" s="106"/>
      <c r="T3" s="110"/>
      <c r="V3" s="110"/>
      <c r="X3" s="110"/>
    </row>
    <row r="4" spans="1:19" ht="24.75" customHeight="1">
      <c r="A4" s="162"/>
      <c r="B4" s="163"/>
      <c r="C4" s="164" t="s">
        <v>54</v>
      </c>
      <c r="D4" s="165" t="e">
        <f aca="true" t="shared" si="0" ref="D4:J4">D5+D6</f>
        <v>#REF!</v>
      </c>
      <c r="E4" s="165" t="e">
        <f t="shared" si="0"/>
        <v>#REF!</v>
      </c>
      <c r="F4" s="165">
        <f>F5+F6</f>
        <v>2470263</v>
      </c>
      <c r="G4" s="165" t="e">
        <f t="shared" si="0"/>
        <v>#REF!</v>
      </c>
      <c r="H4" s="165">
        <f>H5+H6</f>
        <v>0</v>
      </c>
      <c r="I4" s="165">
        <f>I5+I6</f>
        <v>136722</v>
      </c>
      <c r="J4" s="165">
        <f t="shared" si="0"/>
        <v>0</v>
      </c>
      <c r="K4" s="165">
        <f>F4+H4+I4+J4</f>
        <v>2606985</v>
      </c>
      <c r="L4" s="113" t="s">
        <v>193</v>
      </c>
      <c r="M4" s="109">
        <f>M6</f>
        <v>2250</v>
      </c>
      <c r="N4" s="109">
        <f>K4+M4</f>
        <v>2609235</v>
      </c>
      <c r="O4" s="109">
        <f>O5+O6</f>
        <v>2085</v>
      </c>
      <c r="P4" s="109">
        <f>N4+O4</f>
        <v>2611320</v>
      </c>
      <c r="Q4" s="109">
        <f>Q5+Q6</f>
        <v>-391713</v>
      </c>
      <c r="R4" s="109">
        <f>K4+Q4</f>
        <v>2215272</v>
      </c>
      <c r="S4" s="114"/>
    </row>
    <row r="5" spans="1:19" ht="24.75" customHeight="1">
      <c r="A5" s="162"/>
      <c r="B5" s="163"/>
      <c r="C5" s="164" t="s">
        <v>55</v>
      </c>
      <c r="D5" s="165" t="e">
        <f>D74+D111+D120</f>
        <v>#REF!</v>
      </c>
      <c r="E5" s="165" t="e">
        <f>E74</f>
        <v>#REF!</v>
      </c>
      <c r="F5" s="165">
        <f>F74+F127</f>
        <v>2393583</v>
      </c>
      <c r="G5" s="165" t="e">
        <f>G74</f>
        <v>#REF!</v>
      </c>
      <c r="H5" s="165">
        <f>H74+H127</f>
        <v>0</v>
      </c>
      <c r="I5" s="165">
        <f>I74+I127</f>
        <v>82115</v>
      </c>
      <c r="J5" s="165">
        <f>J74+J127</f>
        <v>0</v>
      </c>
      <c r="K5" s="165">
        <f>F5+I5</f>
        <v>2475698</v>
      </c>
      <c r="L5" s="109">
        <f>92880+72840</f>
        <v>165720</v>
      </c>
      <c r="M5" s="109"/>
      <c r="N5" s="109">
        <f>K5+M5</f>
        <v>2475698</v>
      </c>
      <c r="O5" s="109">
        <f>O98+O147</f>
        <v>2000</v>
      </c>
      <c r="P5" s="109">
        <f>N5+O5</f>
        <v>2477698</v>
      </c>
      <c r="Q5" s="109">
        <f>Q74</f>
        <v>-393583</v>
      </c>
      <c r="R5" s="109">
        <f aca="true" t="shared" si="1" ref="R5:R69">K5+Q5</f>
        <v>2082115</v>
      </c>
      <c r="S5" s="114"/>
    </row>
    <row r="6" spans="1:19" ht="24.75" customHeight="1">
      <c r="A6" s="162"/>
      <c r="B6" s="163"/>
      <c r="C6" s="164" t="s">
        <v>56</v>
      </c>
      <c r="D6" s="165" t="e">
        <f>D7+D9+D12+D17+D21+D25+D28+D44+D49+D60+D62+D69</f>
        <v>#REF!</v>
      </c>
      <c r="E6" s="165" t="e">
        <f>E7+E9+E12+E17+E21+E25+E28+E44+E49+E60+E62+E69</f>
        <v>#REF!</v>
      </c>
      <c r="F6" s="165">
        <f>F7+F12+F17+F25+F28+F44+F49+F60+F62+F69</f>
        <v>76680</v>
      </c>
      <c r="G6" s="165">
        <f>G7+G9+G12+G17+G21+G25+G28+G44+G49+G60+G62+G69</f>
        <v>0</v>
      </c>
      <c r="H6" s="165">
        <f>H7+H9+H12+H17+H21+H25+H28+H44+H49+H60+H62+H69</f>
        <v>0</v>
      </c>
      <c r="I6" s="165">
        <f>I7+I12+I17+I25+I28+I44+I49+I60+I62+I69+I9+I21</f>
        <v>54607</v>
      </c>
      <c r="J6" s="165">
        <f>J7+J9+J12+J17+J21+J25+J28+J44+J49+J60+J62+J69</f>
        <v>0</v>
      </c>
      <c r="K6" s="165">
        <f>F6+I6+J6</f>
        <v>131287</v>
      </c>
      <c r="L6" s="109">
        <f>50265+300</f>
        <v>50565</v>
      </c>
      <c r="M6" s="109">
        <f>M36</f>
        <v>2250</v>
      </c>
      <c r="N6" s="109">
        <f>K6+M6</f>
        <v>133537</v>
      </c>
      <c r="O6" s="109">
        <f>O47+O71</f>
        <v>85</v>
      </c>
      <c r="P6" s="109">
        <f>N6+O6</f>
        <v>133622</v>
      </c>
      <c r="Q6" s="109">
        <f>Q7+Q9+Q12+Q17+Q25+Q28+Q49+Q60+Q62+Q69+Q44</f>
        <v>1870</v>
      </c>
      <c r="R6" s="109">
        <f t="shared" si="1"/>
        <v>133157</v>
      </c>
      <c r="S6" s="114"/>
    </row>
    <row r="7" spans="1:19" ht="24.75" customHeight="1">
      <c r="A7" s="187"/>
      <c r="B7" s="189"/>
      <c r="C7" s="190" t="s">
        <v>57</v>
      </c>
      <c r="D7" s="191">
        <f aca="true" t="shared" si="2" ref="D7:J7">D8</f>
        <v>0</v>
      </c>
      <c r="E7" s="191">
        <f t="shared" si="2"/>
        <v>4500</v>
      </c>
      <c r="F7" s="191">
        <f t="shared" si="2"/>
        <v>3750</v>
      </c>
      <c r="G7" s="191">
        <f t="shared" si="2"/>
        <v>0</v>
      </c>
      <c r="H7" s="191"/>
      <c r="I7" s="191">
        <f t="shared" si="2"/>
        <v>0</v>
      </c>
      <c r="J7" s="191">
        <f t="shared" si="2"/>
        <v>0</v>
      </c>
      <c r="K7" s="191">
        <f>F7+H7+I7+J7</f>
        <v>3750</v>
      </c>
      <c r="L7" s="113"/>
      <c r="M7" s="109"/>
      <c r="N7" s="109">
        <f>N8</f>
        <v>3750</v>
      </c>
      <c r="O7" s="109"/>
      <c r="P7" s="109">
        <f>N7</f>
        <v>3750</v>
      </c>
      <c r="Q7" s="109"/>
      <c r="R7" s="109">
        <f t="shared" si="1"/>
        <v>3750</v>
      </c>
      <c r="S7" s="114"/>
    </row>
    <row r="8" spans="1:19" ht="24.75" customHeight="1">
      <c r="A8" s="108">
        <v>1</v>
      </c>
      <c r="B8" s="115">
        <v>421211</v>
      </c>
      <c r="C8" s="116" t="s">
        <v>58</v>
      </c>
      <c r="D8" s="117"/>
      <c r="E8" s="118">
        <v>4500</v>
      </c>
      <c r="F8" s="118">
        <f>4500/1.2</f>
        <v>3750</v>
      </c>
      <c r="G8" s="118"/>
      <c r="H8" s="118"/>
      <c r="I8" s="118"/>
      <c r="J8" s="118"/>
      <c r="K8" s="118">
        <f aca="true" t="shared" si="3" ref="K8:K68">F8+G8+I8+J8</f>
        <v>3750</v>
      </c>
      <c r="L8" s="118"/>
      <c r="M8" s="118"/>
      <c r="N8" s="118">
        <f>K8+M8</f>
        <v>3750</v>
      </c>
      <c r="O8" s="118"/>
      <c r="P8" s="118">
        <f>M8+O8</f>
        <v>0</v>
      </c>
      <c r="Q8" s="118"/>
      <c r="R8" s="118">
        <f t="shared" si="1"/>
        <v>3750</v>
      </c>
      <c r="S8" s="119"/>
    </row>
    <row r="9" spans="1:19" ht="24.75" customHeight="1">
      <c r="A9" s="187"/>
      <c r="B9" s="189"/>
      <c r="C9" s="190" t="s">
        <v>59</v>
      </c>
      <c r="D9" s="191">
        <f>D10+D11</f>
        <v>350</v>
      </c>
      <c r="E9" s="191">
        <f>E10+E11</f>
        <v>1000</v>
      </c>
      <c r="F9" s="191">
        <f>F10+F11</f>
        <v>0</v>
      </c>
      <c r="G9" s="191">
        <f>G10</f>
        <v>0</v>
      </c>
      <c r="H9" s="191"/>
      <c r="I9" s="191">
        <f>I10+I11</f>
        <v>1090</v>
      </c>
      <c r="J9" s="191">
        <f>J10+J11</f>
        <v>0</v>
      </c>
      <c r="K9" s="191">
        <f>F9+H9+I9+J9</f>
        <v>1090</v>
      </c>
      <c r="L9" s="113"/>
      <c r="M9" s="109"/>
      <c r="N9" s="109">
        <f>N10+N11</f>
        <v>1090</v>
      </c>
      <c r="O9" s="109"/>
      <c r="P9" s="109">
        <f>N9</f>
        <v>1090</v>
      </c>
      <c r="Q9" s="109"/>
      <c r="R9" s="109">
        <f t="shared" si="1"/>
        <v>1090</v>
      </c>
      <c r="S9" s="114"/>
    </row>
    <row r="10" spans="1:19" ht="24.75" customHeight="1">
      <c r="A10" s="108">
        <v>2</v>
      </c>
      <c r="B10" s="115">
        <v>421321</v>
      </c>
      <c r="C10" s="116" t="s">
        <v>36</v>
      </c>
      <c r="D10" s="117">
        <v>350</v>
      </c>
      <c r="E10" s="120"/>
      <c r="F10" s="118"/>
      <c r="G10" s="118"/>
      <c r="H10" s="118"/>
      <c r="I10" s="118">
        <v>300</v>
      </c>
      <c r="J10" s="118"/>
      <c r="K10" s="118">
        <f t="shared" si="3"/>
        <v>300</v>
      </c>
      <c r="L10" s="118"/>
      <c r="M10" s="118"/>
      <c r="N10" s="118">
        <f>K10+M10</f>
        <v>300</v>
      </c>
      <c r="O10" s="118"/>
      <c r="P10" s="118">
        <f>M10+O10</f>
        <v>0</v>
      </c>
      <c r="Q10" s="118"/>
      <c r="R10" s="118">
        <f t="shared" si="1"/>
        <v>300</v>
      </c>
      <c r="S10" s="119"/>
    </row>
    <row r="11" spans="1:19" ht="24.75" customHeight="1">
      <c r="A11" s="108">
        <v>3</v>
      </c>
      <c r="B11" s="115">
        <v>421324</v>
      </c>
      <c r="C11" s="121" t="s">
        <v>225</v>
      </c>
      <c r="D11" s="117"/>
      <c r="E11" s="118">
        <v>1000</v>
      </c>
      <c r="F11" s="118"/>
      <c r="G11" s="118"/>
      <c r="H11" s="118"/>
      <c r="I11" s="118">
        <v>790</v>
      </c>
      <c r="J11" s="118"/>
      <c r="K11" s="118">
        <f t="shared" si="3"/>
        <v>790</v>
      </c>
      <c r="L11" s="118"/>
      <c r="M11" s="118"/>
      <c r="N11" s="118">
        <f>K11+M11</f>
        <v>790</v>
      </c>
      <c r="O11" s="118"/>
      <c r="P11" s="118">
        <f>M11+O11</f>
        <v>0</v>
      </c>
      <c r="Q11" s="118"/>
      <c r="R11" s="118">
        <f t="shared" si="1"/>
        <v>790</v>
      </c>
      <c r="S11" s="119"/>
    </row>
    <row r="12" spans="1:19" ht="24.75" customHeight="1">
      <c r="A12" s="187"/>
      <c r="B12" s="192"/>
      <c r="C12" s="193" t="s">
        <v>60</v>
      </c>
      <c r="D12" s="191">
        <f>D13+D14+D15+D16</f>
        <v>390</v>
      </c>
      <c r="E12" s="191">
        <f>E13+E14+E15+E16</f>
        <v>2700</v>
      </c>
      <c r="F12" s="191">
        <f>F13+F14+F15+F16</f>
        <v>2616</v>
      </c>
      <c r="G12" s="191">
        <f>G13</f>
        <v>0</v>
      </c>
      <c r="H12" s="191">
        <f>H15</f>
        <v>0</v>
      </c>
      <c r="I12" s="191">
        <f>I13+I14+I15+I16</f>
        <v>167</v>
      </c>
      <c r="J12" s="191">
        <f>J13+J14+J15+J16</f>
        <v>0</v>
      </c>
      <c r="K12" s="191">
        <f>F12+H12+I12+J12</f>
        <v>2783</v>
      </c>
      <c r="L12" s="109"/>
      <c r="M12" s="109"/>
      <c r="N12" s="109">
        <f>N13+N14</f>
        <v>1916</v>
      </c>
      <c r="O12" s="109"/>
      <c r="P12" s="109">
        <f>N12</f>
        <v>1916</v>
      </c>
      <c r="Q12" s="109"/>
      <c r="R12" s="109">
        <f t="shared" si="1"/>
        <v>2783</v>
      </c>
      <c r="S12" s="114"/>
    </row>
    <row r="13" spans="1:19" ht="24.75" customHeight="1">
      <c r="A13" s="108">
        <v>4</v>
      </c>
      <c r="B13" s="115">
        <v>421411</v>
      </c>
      <c r="C13" s="121" t="s">
        <v>61</v>
      </c>
      <c r="D13" s="117"/>
      <c r="E13" s="118">
        <v>1400</v>
      </c>
      <c r="F13" s="118">
        <v>1333</v>
      </c>
      <c r="G13" s="118"/>
      <c r="H13" s="118"/>
      <c r="I13" s="118"/>
      <c r="J13" s="118"/>
      <c r="K13" s="118">
        <f>F13+G13+I13+J13+H13</f>
        <v>1333</v>
      </c>
      <c r="L13" s="118"/>
      <c r="M13" s="118"/>
      <c r="N13" s="118">
        <f>K13+M13</f>
        <v>1333</v>
      </c>
      <c r="O13" s="118"/>
      <c r="P13" s="118">
        <f>M13+O13</f>
        <v>0</v>
      </c>
      <c r="Q13" s="118"/>
      <c r="R13" s="118">
        <f t="shared" si="1"/>
        <v>1333</v>
      </c>
      <c r="S13" s="119"/>
    </row>
    <row r="14" spans="1:19" ht="24.75" customHeight="1">
      <c r="A14" s="108">
        <v>5</v>
      </c>
      <c r="B14" s="115">
        <v>421412</v>
      </c>
      <c r="C14" s="121" t="s">
        <v>1</v>
      </c>
      <c r="D14" s="117"/>
      <c r="E14" s="120">
        <v>700</v>
      </c>
      <c r="F14" s="118">
        <v>583</v>
      </c>
      <c r="G14" s="118"/>
      <c r="H14" s="118"/>
      <c r="I14" s="118"/>
      <c r="J14" s="118"/>
      <c r="K14" s="118">
        <f>F14+G14+I14+J14+H14</f>
        <v>583</v>
      </c>
      <c r="L14" s="118"/>
      <c r="M14" s="118"/>
      <c r="N14" s="118">
        <f>K14+M14</f>
        <v>583</v>
      </c>
      <c r="O14" s="118"/>
      <c r="P14" s="118">
        <f>M14+O14</f>
        <v>0</v>
      </c>
      <c r="Q14" s="118"/>
      <c r="R14" s="118">
        <f t="shared" si="1"/>
        <v>583</v>
      </c>
      <c r="S14" s="119"/>
    </row>
    <row r="15" spans="1:19" ht="24.75" customHeight="1">
      <c r="A15" s="108">
        <f>A14+1</f>
        <v>6</v>
      </c>
      <c r="B15" s="115">
        <v>421414</v>
      </c>
      <c r="C15" s="121" t="s">
        <v>2</v>
      </c>
      <c r="D15" s="117"/>
      <c r="E15" s="120">
        <v>600</v>
      </c>
      <c r="F15" s="118">
        <v>700</v>
      </c>
      <c r="G15" s="118"/>
      <c r="H15" s="118"/>
      <c r="I15" s="118"/>
      <c r="J15" s="118"/>
      <c r="K15" s="118">
        <f>F15+G15+I15+J15+H15</f>
        <v>700</v>
      </c>
      <c r="L15" s="118"/>
      <c r="M15" s="118"/>
      <c r="N15" s="118">
        <f>K15+M15</f>
        <v>700</v>
      </c>
      <c r="O15" s="118"/>
      <c r="P15" s="118">
        <f>M15+O15</f>
        <v>0</v>
      </c>
      <c r="Q15" s="118"/>
      <c r="R15" s="118">
        <f t="shared" si="1"/>
        <v>700</v>
      </c>
      <c r="S15" s="119"/>
    </row>
    <row r="16" spans="1:19" ht="24.75" customHeight="1">
      <c r="A16" s="108">
        <f>A15+1</f>
        <v>7</v>
      </c>
      <c r="B16" s="115">
        <v>4214191</v>
      </c>
      <c r="C16" s="121" t="s">
        <v>38</v>
      </c>
      <c r="D16" s="117">
        <v>390</v>
      </c>
      <c r="E16" s="120"/>
      <c r="F16" s="118"/>
      <c r="G16" s="118"/>
      <c r="H16" s="118"/>
      <c r="I16" s="118">
        <v>167</v>
      </c>
      <c r="J16" s="118"/>
      <c r="K16" s="118">
        <f>F16+G16+I16+J16+H16</f>
        <v>167</v>
      </c>
      <c r="L16" s="118"/>
      <c r="M16" s="118"/>
      <c r="N16" s="118">
        <f>K16+M16</f>
        <v>167</v>
      </c>
      <c r="O16" s="118"/>
      <c r="P16" s="118">
        <f>M16+O16</f>
        <v>0</v>
      </c>
      <c r="Q16" s="118"/>
      <c r="R16" s="118">
        <f t="shared" si="1"/>
        <v>167</v>
      </c>
      <c r="S16" s="119"/>
    </row>
    <row r="17" spans="1:19" ht="24.75" customHeight="1">
      <c r="A17" s="187"/>
      <c r="B17" s="189"/>
      <c r="C17" s="193" t="s">
        <v>62</v>
      </c>
      <c r="D17" s="191">
        <f>D18+D19+D20</f>
        <v>0</v>
      </c>
      <c r="E17" s="191">
        <f>E18+E19+E20</f>
        <v>1590</v>
      </c>
      <c r="F17" s="191">
        <f>F18+F19+F20</f>
        <v>2200</v>
      </c>
      <c r="G17" s="191">
        <f>G18</f>
        <v>0</v>
      </c>
      <c r="H17" s="191"/>
      <c r="I17" s="191">
        <f>I18+I19+I20</f>
        <v>0</v>
      </c>
      <c r="J17" s="191">
        <f>J18+J19+J20</f>
        <v>0</v>
      </c>
      <c r="K17" s="191">
        <f>F17+H17+I17+J17</f>
        <v>2200</v>
      </c>
      <c r="L17" s="109"/>
      <c r="M17" s="109"/>
      <c r="N17" s="109">
        <f>N18+N19+N20</f>
        <v>2200</v>
      </c>
      <c r="O17" s="109"/>
      <c r="P17" s="109">
        <f>N17</f>
        <v>2200</v>
      </c>
      <c r="Q17" s="109">
        <f>Q18+Q19+Q20</f>
        <v>400</v>
      </c>
      <c r="R17" s="109">
        <f t="shared" si="1"/>
        <v>2600</v>
      </c>
      <c r="S17" s="114"/>
    </row>
    <row r="18" spans="1:19" ht="24.75" customHeight="1">
      <c r="A18" s="108">
        <v>8</v>
      </c>
      <c r="B18" s="115">
        <v>421511</v>
      </c>
      <c r="C18" s="121" t="s">
        <v>194</v>
      </c>
      <c r="D18" s="117"/>
      <c r="E18" s="118">
        <v>700</v>
      </c>
      <c r="F18" s="118">
        <v>1250</v>
      </c>
      <c r="G18" s="118"/>
      <c r="H18" s="118"/>
      <c r="I18" s="118"/>
      <c r="J18" s="118"/>
      <c r="K18" s="118">
        <f t="shared" si="3"/>
        <v>1250</v>
      </c>
      <c r="L18" s="118"/>
      <c r="M18" s="118"/>
      <c r="N18" s="118">
        <f aca="true" t="shared" si="4" ref="N18:N28">K18+M18</f>
        <v>1250</v>
      </c>
      <c r="O18" s="118"/>
      <c r="P18" s="118">
        <f>M18+O18</f>
        <v>0</v>
      </c>
      <c r="Q18" s="118">
        <v>100</v>
      </c>
      <c r="R18" s="118">
        <f t="shared" si="1"/>
        <v>1350</v>
      </c>
      <c r="S18" s="119"/>
    </row>
    <row r="19" spans="1:19" ht="24.75" customHeight="1">
      <c r="A19" s="108">
        <f>A18+1</f>
        <v>9</v>
      </c>
      <c r="B19" s="115">
        <v>421512</v>
      </c>
      <c r="C19" s="121" t="s">
        <v>24</v>
      </c>
      <c r="D19" s="117"/>
      <c r="E19" s="120">
        <v>500</v>
      </c>
      <c r="F19" s="118">
        <v>750</v>
      </c>
      <c r="G19" s="118"/>
      <c r="H19" s="118"/>
      <c r="I19" s="118"/>
      <c r="J19" s="118"/>
      <c r="K19" s="118">
        <f t="shared" si="3"/>
        <v>750</v>
      </c>
      <c r="L19" s="118"/>
      <c r="M19" s="118"/>
      <c r="N19" s="118">
        <f t="shared" si="4"/>
        <v>750</v>
      </c>
      <c r="O19" s="118"/>
      <c r="P19" s="118">
        <f>M19+O19</f>
        <v>0</v>
      </c>
      <c r="Q19" s="118">
        <v>300</v>
      </c>
      <c r="R19" s="118">
        <f t="shared" si="1"/>
        <v>1050</v>
      </c>
      <c r="S19" s="119"/>
    </row>
    <row r="20" spans="1:19" ht="33.75" customHeight="1">
      <c r="A20" s="108">
        <v>10</v>
      </c>
      <c r="B20" s="115">
        <v>421521</v>
      </c>
      <c r="C20" s="121" t="s">
        <v>25</v>
      </c>
      <c r="D20" s="117"/>
      <c r="E20" s="120">
        <v>390</v>
      </c>
      <c r="F20" s="118">
        <v>200</v>
      </c>
      <c r="G20" s="118"/>
      <c r="H20" s="118"/>
      <c r="I20" s="118"/>
      <c r="J20" s="118"/>
      <c r="K20" s="118">
        <f t="shared" si="3"/>
        <v>200</v>
      </c>
      <c r="L20" s="118"/>
      <c r="M20" s="118"/>
      <c r="N20" s="118">
        <f t="shared" si="4"/>
        <v>200</v>
      </c>
      <c r="O20" s="118"/>
      <c r="P20" s="118">
        <f>M20+O20</f>
        <v>0</v>
      </c>
      <c r="Q20" s="118"/>
      <c r="R20" s="118">
        <f t="shared" si="1"/>
        <v>200</v>
      </c>
      <c r="S20" s="119"/>
    </row>
    <row r="21" spans="1:19" ht="24.75" customHeight="1">
      <c r="A21" s="187"/>
      <c r="B21" s="192"/>
      <c r="C21" s="193" t="s">
        <v>63</v>
      </c>
      <c r="D21" s="195">
        <f>D22+D24</f>
        <v>300</v>
      </c>
      <c r="E21" s="195">
        <f>E22+E24</f>
        <v>0</v>
      </c>
      <c r="F21" s="195"/>
      <c r="G21" s="195"/>
      <c r="H21" s="195"/>
      <c r="I21" s="191">
        <f>I22+I24+I23</f>
        <v>833</v>
      </c>
      <c r="J21" s="191">
        <f>J23</f>
        <v>0</v>
      </c>
      <c r="K21" s="191">
        <f>F21+H21+I21+J21</f>
        <v>833</v>
      </c>
      <c r="L21" s="122"/>
      <c r="M21" s="109"/>
      <c r="N21" s="109">
        <f t="shared" si="4"/>
        <v>833</v>
      </c>
      <c r="O21" s="109"/>
      <c r="P21" s="109">
        <f>N21</f>
        <v>833</v>
      </c>
      <c r="Q21" s="109"/>
      <c r="R21" s="109">
        <f t="shared" si="1"/>
        <v>833</v>
      </c>
      <c r="S21" s="114"/>
    </row>
    <row r="22" spans="1:19" ht="24.75" customHeight="1">
      <c r="A22" s="108">
        <v>11</v>
      </c>
      <c r="B22" s="115">
        <v>421612</v>
      </c>
      <c r="C22" s="121" t="s">
        <v>65</v>
      </c>
      <c r="D22" s="117">
        <v>100</v>
      </c>
      <c r="E22" s="120"/>
      <c r="F22" s="118"/>
      <c r="G22" s="118"/>
      <c r="H22" s="118"/>
      <c r="I22" s="118">
        <v>125</v>
      </c>
      <c r="J22" s="118"/>
      <c r="K22" s="118">
        <f t="shared" si="3"/>
        <v>125</v>
      </c>
      <c r="L22" s="118"/>
      <c r="M22" s="118"/>
      <c r="N22" s="118">
        <f t="shared" si="4"/>
        <v>125</v>
      </c>
      <c r="O22" s="118"/>
      <c r="P22" s="118">
        <f>M22+O22</f>
        <v>0</v>
      </c>
      <c r="Q22" s="118"/>
      <c r="R22" s="118">
        <f t="shared" si="1"/>
        <v>125</v>
      </c>
      <c r="S22" s="119"/>
    </row>
    <row r="23" spans="1:19" ht="24.75" customHeight="1">
      <c r="A23" s="108">
        <v>12</v>
      </c>
      <c r="B23" s="115">
        <v>421619</v>
      </c>
      <c r="C23" s="121" t="s">
        <v>257</v>
      </c>
      <c r="D23" s="117"/>
      <c r="E23" s="120"/>
      <c r="F23" s="118"/>
      <c r="G23" s="118"/>
      <c r="H23" s="118"/>
      <c r="I23" s="118">
        <v>600</v>
      </c>
      <c r="J23" s="118"/>
      <c r="K23" s="118">
        <f t="shared" si="3"/>
        <v>600</v>
      </c>
      <c r="L23" s="118"/>
      <c r="M23" s="118"/>
      <c r="N23" s="118"/>
      <c r="O23" s="118"/>
      <c r="P23" s="118"/>
      <c r="Q23" s="118"/>
      <c r="R23" s="118"/>
      <c r="S23" s="119"/>
    </row>
    <row r="24" spans="1:19" ht="39.75" customHeight="1">
      <c r="A24" s="108">
        <v>13</v>
      </c>
      <c r="B24" s="115">
        <v>421625</v>
      </c>
      <c r="C24" s="121" t="s">
        <v>64</v>
      </c>
      <c r="D24" s="117">
        <v>200</v>
      </c>
      <c r="E24" s="120"/>
      <c r="F24" s="118"/>
      <c r="G24" s="118"/>
      <c r="H24" s="118"/>
      <c r="I24" s="118">
        <v>108</v>
      </c>
      <c r="J24" s="118"/>
      <c r="K24" s="118">
        <f t="shared" si="3"/>
        <v>108</v>
      </c>
      <c r="L24" s="118"/>
      <c r="M24" s="118"/>
      <c r="N24" s="118">
        <f t="shared" si="4"/>
        <v>108</v>
      </c>
      <c r="O24" s="118"/>
      <c r="P24" s="118">
        <f>M24+O24</f>
        <v>0</v>
      </c>
      <c r="Q24" s="118"/>
      <c r="R24" s="118">
        <f t="shared" si="1"/>
        <v>108</v>
      </c>
      <c r="S24" s="119"/>
    </row>
    <row r="25" spans="1:19" ht="39.75" customHeight="1">
      <c r="A25" s="187"/>
      <c r="B25" s="189"/>
      <c r="C25" s="193" t="s">
        <v>66</v>
      </c>
      <c r="D25" s="195">
        <f>D27</f>
        <v>0</v>
      </c>
      <c r="E25" s="195">
        <f>E27</f>
        <v>700</v>
      </c>
      <c r="F25" s="191">
        <f>F27+F26</f>
        <v>1414</v>
      </c>
      <c r="G25" s="191">
        <f>G26</f>
        <v>0</v>
      </c>
      <c r="H25" s="191"/>
      <c r="I25" s="195">
        <f>I27</f>
        <v>0</v>
      </c>
      <c r="J25" s="195">
        <f>J27</f>
        <v>0</v>
      </c>
      <c r="K25" s="191">
        <f>F25+H25+I25+J25</f>
        <v>1414</v>
      </c>
      <c r="L25" s="122"/>
      <c r="M25" s="109"/>
      <c r="N25" s="109">
        <f t="shared" si="4"/>
        <v>1414</v>
      </c>
      <c r="O25" s="109"/>
      <c r="P25" s="109">
        <f>N25</f>
        <v>1414</v>
      </c>
      <c r="Q25" s="109">
        <f>Q26+Q27</f>
        <v>0</v>
      </c>
      <c r="R25" s="109">
        <f t="shared" si="1"/>
        <v>1414</v>
      </c>
      <c r="S25" s="114"/>
    </row>
    <row r="26" spans="1:19" ht="34.5" customHeight="1">
      <c r="A26" s="108">
        <v>14</v>
      </c>
      <c r="B26" s="115">
        <v>422221</v>
      </c>
      <c r="C26" s="121" t="s">
        <v>208</v>
      </c>
      <c r="D26" s="117"/>
      <c r="E26" s="120">
        <v>700</v>
      </c>
      <c r="F26" s="118">
        <v>667</v>
      </c>
      <c r="G26" s="118"/>
      <c r="H26" s="118"/>
      <c r="I26" s="118"/>
      <c r="J26" s="118"/>
      <c r="K26" s="118">
        <f t="shared" si="3"/>
        <v>667</v>
      </c>
      <c r="L26" s="118"/>
      <c r="M26" s="118"/>
      <c r="N26" s="118">
        <f t="shared" si="4"/>
        <v>667</v>
      </c>
      <c r="O26" s="118"/>
      <c r="P26" s="118">
        <f>M26+O26</f>
        <v>0</v>
      </c>
      <c r="Q26" s="118"/>
      <c r="R26" s="118">
        <f t="shared" si="1"/>
        <v>667</v>
      </c>
      <c r="S26" s="119"/>
    </row>
    <row r="27" spans="1:19" ht="28.5" customHeight="1">
      <c r="A27" s="108">
        <v>15</v>
      </c>
      <c r="B27" s="115">
        <v>422231</v>
      </c>
      <c r="C27" s="121" t="s">
        <v>195</v>
      </c>
      <c r="D27" s="117"/>
      <c r="E27" s="120">
        <v>700</v>
      </c>
      <c r="F27" s="118">
        <v>747</v>
      </c>
      <c r="G27" s="118"/>
      <c r="H27" s="118"/>
      <c r="I27" s="118"/>
      <c r="J27" s="118"/>
      <c r="K27" s="118">
        <v>747</v>
      </c>
      <c r="L27" s="118"/>
      <c r="M27" s="118"/>
      <c r="N27" s="118">
        <f t="shared" si="4"/>
        <v>747</v>
      </c>
      <c r="O27" s="118"/>
      <c r="P27" s="118">
        <f>M27+O27</f>
        <v>0</v>
      </c>
      <c r="Q27" s="118"/>
      <c r="R27" s="118">
        <f t="shared" si="1"/>
        <v>747</v>
      </c>
      <c r="S27" s="119"/>
    </row>
    <row r="28" spans="1:19" ht="24.75" customHeight="1">
      <c r="A28" s="187"/>
      <c r="B28" s="192"/>
      <c r="C28" s="193" t="s">
        <v>68</v>
      </c>
      <c r="D28" s="191" t="e">
        <f>D29+D30+D31+#REF!+D32+D33+#REF!+#REF!+D35+D37+D38+D41+D42+D43+#REF!+D34+D39</f>
        <v>#REF!</v>
      </c>
      <c r="E28" s="191" t="e">
        <f>E29+E30+E31+#REF!+E32+E33+#REF!+#REF!+E35+E37+E38+E41+E42+E43+#REF!+E34+E39</f>
        <v>#REF!</v>
      </c>
      <c r="F28" s="191">
        <f>F29+F30+F31+F32+F33+F35+F37+F38+F41+F42+F43+F34+F39+F36</f>
        <v>53400</v>
      </c>
      <c r="G28" s="191">
        <f>G29</f>
        <v>0</v>
      </c>
      <c r="H28" s="191"/>
      <c r="I28" s="191">
        <f>I29+I30+I31+I32+I33+I35+I37+I38+I41+I42+I43+I34+I39+I40</f>
        <v>34963</v>
      </c>
      <c r="J28" s="191">
        <f>J29+J30+J31+J32+J33+J35+J37+J38+J41+J42+J43+J34+J39+J40</f>
        <v>0</v>
      </c>
      <c r="K28" s="191">
        <f>F28+H28+I28+J28</f>
        <v>88363</v>
      </c>
      <c r="L28" s="109" t="e">
        <f>K29+L30+K31+#REF!+K32+K33+#REF!+#REF!+K34+K35+K37+K38+K39+K41+K42+K43+#REF!</f>
        <v>#REF!</v>
      </c>
      <c r="M28" s="109"/>
      <c r="N28" s="109">
        <f t="shared" si="4"/>
        <v>88363</v>
      </c>
      <c r="O28" s="109"/>
      <c r="P28" s="109">
        <f>N28</f>
        <v>88363</v>
      </c>
      <c r="Q28" s="109">
        <f>Q29+Q30+Q31+Q32+Q33+Q34+Q35+Q36+Q37+Q38+Q39+Q40+Q41+Q42+Q43</f>
        <v>980</v>
      </c>
      <c r="R28" s="109">
        <f t="shared" si="1"/>
        <v>89343</v>
      </c>
      <c r="S28" s="114"/>
    </row>
    <row r="29" spans="1:19" ht="24.75" customHeight="1">
      <c r="A29" s="108">
        <v>16</v>
      </c>
      <c r="B29" s="115">
        <v>423111</v>
      </c>
      <c r="C29" s="121" t="s">
        <v>3</v>
      </c>
      <c r="D29" s="117">
        <v>330</v>
      </c>
      <c r="E29" s="120"/>
      <c r="F29" s="118"/>
      <c r="G29" s="118"/>
      <c r="H29" s="118"/>
      <c r="I29" s="118">
        <v>500</v>
      </c>
      <c r="J29" s="118"/>
      <c r="K29" s="118">
        <f t="shared" si="3"/>
        <v>500</v>
      </c>
      <c r="L29" s="118"/>
      <c r="M29" s="118"/>
      <c r="N29" s="118">
        <f aca="true" t="shared" si="5" ref="N29:N35">K29+M29</f>
        <v>500</v>
      </c>
      <c r="O29" s="118"/>
      <c r="P29" s="118">
        <f aca="true" t="shared" si="6" ref="P29:P35">N29+O29</f>
        <v>500</v>
      </c>
      <c r="Q29" s="118"/>
      <c r="R29" s="118">
        <f t="shared" si="1"/>
        <v>500</v>
      </c>
      <c r="S29" s="119"/>
    </row>
    <row r="30" spans="1:19" ht="29.25" customHeight="1">
      <c r="A30" s="108">
        <v>17</v>
      </c>
      <c r="B30" s="115">
        <v>423191</v>
      </c>
      <c r="C30" s="121" t="s">
        <v>211</v>
      </c>
      <c r="D30" s="117"/>
      <c r="E30" s="118">
        <v>1500</v>
      </c>
      <c r="F30" s="118"/>
      <c r="G30" s="118"/>
      <c r="H30" s="118"/>
      <c r="I30" s="118">
        <v>30000</v>
      </c>
      <c r="J30" s="118"/>
      <c r="K30" s="118">
        <f t="shared" si="3"/>
        <v>30000</v>
      </c>
      <c r="L30" s="109">
        <v>1800</v>
      </c>
      <c r="M30" s="118"/>
      <c r="N30" s="118">
        <f t="shared" si="5"/>
        <v>30000</v>
      </c>
      <c r="O30" s="118"/>
      <c r="P30" s="118">
        <f t="shared" si="6"/>
        <v>30000</v>
      </c>
      <c r="Q30" s="118"/>
      <c r="R30" s="118">
        <f t="shared" si="1"/>
        <v>30000</v>
      </c>
      <c r="S30" s="119"/>
    </row>
    <row r="31" spans="1:19" ht="30" customHeight="1">
      <c r="A31" s="108">
        <v>18</v>
      </c>
      <c r="B31" s="115">
        <v>423199</v>
      </c>
      <c r="C31" s="121" t="s">
        <v>50</v>
      </c>
      <c r="D31" s="117">
        <v>390</v>
      </c>
      <c r="E31" s="120"/>
      <c r="F31" s="118"/>
      <c r="G31" s="118"/>
      <c r="H31" s="118"/>
      <c r="I31" s="118">
        <v>390</v>
      </c>
      <c r="J31" s="118"/>
      <c r="K31" s="118">
        <f t="shared" si="3"/>
        <v>390</v>
      </c>
      <c r="L31" s="118"/>
      <c r="M31" s="118"/>
      <c r="N31" s="118">
        <f t="shared" si="5"/>
        <v>390</v>
      </c>
      <c r="O31" s="118"/>
      <c r="P31" s="118">
        <f t="shared" si="6"/>
        <v>390</v>
      </c>
      <c r="Q31" s="118"/>
      <c r="R31" s="118">
        <f t="shared" si="1"/>
        <v>390</v>
      </c>
      <c r="S31" s="119"/>
    </row>
    <row r="32" spans="1:19" ht="24.75" customHeight="1">
      <c r="A32" s="108">
        <v>19</v>
      </c>
      <c r="B32" s="115">
        <v>423212</v>
      </c>
      <c r="C32" s="121" t="s">
        <v>69</v>
      </c>
      <c r="D32" s="117"/>
      <c r="E32" s="120">
        <v>850</v>
      </c>
      <c r="F32" s="118">
        <v>41300</v>
      </c>
      <c r="G32" s="118"/>
      <c r="H32" s="118"/>
      <c r="I32" s="118"/>
      <c r="J32" s="118"/>
      <c r="K32" s="118">
        <f t="shared" si="3"/>
        <v>41300</v>
      </c>
      <c r="L32" s="118"/>
      <c r="M32" s="118"/>
      <c r="N32" s="118">
        <f t="shared" si="5"/>
        <v>41300</v>
      </c>
      <c r="O32" s="118"/>
      <c r="P32" s="118">
        <f t="shared" si="6"/>
        <v>41300</v>
      </c>
      <c r="Q32" s="118"/>
      <c r="R32" s="118">
        <f t="shared" si="1"/>
        <v>41300</v>
      </c>
      <c r="S32" s="119"/>
    </row>
    <row r="33" spans="1:19" ht="24.75" customHeight="1">
      <c r="A33" s="108">
        <v>20</v>
      </c>
      <c r="B33" s="115">
        <v>423221</v>
      </c>
      <c r="C33" s="121" t="s">
        <v>23</v>
      </c>
      <c r="D33" s="117"/>
      <c r="E33" s="120">
        <v>1000</v>
      </c>
      <c r="F33" s="118"/>
      <c r="G33" s="118"/>
      <c r="H33" s="118"/>
      <c r="I33" s="118">
        <v>83</v>
      </c>
      <c r="J33" s="118"/>
      <c r="K33" s="118">
        <f t="shared" si="3"/>
        <v>83</v>
      </c>
      <c r="L33" s="118"/>
      <c r="M33" s="118"/>
      <c r="N33" s="118">
        <f t="shared" si="5"/>
        <v>83</v>
      </c>
      <c r="O33" s="118"/>
      <c r="P33" s="118">
        <f t="shared" si="6"/>
        <v>83</v>
      </c>
      <c r="Q33" s="118"/>
      <c r="R33" s="118">
        <f t="shared" si="1"/>
        <v>83</v>
      </c>
      <c r="S33" s="119"/>
    </row>
    <row r="34" spans="1:19" ht="26.25" customHeight="1">
      <c r="A34" s="108">
        <v>21</v>
      </c>
      <c r="B34" s="115">
        <v>423418</v>
      </c>
      <c r="C34" s="121" t="s">
        <v>166</v>
      </c>
      <c r="D34" s="117"/>
      <c r="E34" s="118">
        <v>300</v>
      </c>
      <c r="F34" s="118">
        <v>700</v>
      </c>
      <c r="G34" s="118"/>
      <c r="H34" s="118"/>
      <c r="I34" s="118"/>
      <c r="J34" s="118"/>
      <c r="K34" s="118">
        <v>700</v>
      </c>
      <c r="L34" s="118"/>
      <c r="M34" s="118"/>
      <c r="N34" s="118">
        <f t="shared" si="5"/>
        <v>700</v>
      </c>
      <c r="O34" s="118"/>
      <c r="P34" s="118">
        <f t="shared" si="6"/>
        <v>700</v>
      </c>
      <c r="Q34" s="118"/>
      <c r="R34" s="118">
        <f t="shared" si="1"/>
        <v>700</v>
      </c>
      <c r="S34" s="119"/>
    </row>
    <row r="35" spans="1:19" ht="27">
      <c r="A35" s="108">
        <v>22</v>
      </c>
      <c r="B35" s="115">
        <v>423419</v>
      </c>
      <c r="C35" s="121" t="s">
        <v>71</v>
      </c>
      <c r="D35" s="117"/>
      <c r="E35" s="118">
        <v>1000</v>
      </c>
      <c r="F35" s="118">
        <v>4500</v>
      </c>
      <c r="G35" s="118"/>
      <c r="H35" s="118"/>
      <c r="I35" s="118"/>
      <c r="J35" s="118"/>
      <c r="K35" s="118">
        <f t="shared" si="3"/>
        <v>4500</v>
      </c>
      <c r="L35" s="118"/>
      <c r="M35" s="118"/>
      <c r="N35" s="118">
        <f t="shared" si="5"/>
        <v>4500</v>
      </c>
      <c r="O35" s="118"/>
      <c r="P35" s="118">
        <f t="shared" si="6"/>
        <v>4500</v>
      </c>
      <c r="Q35" s="118"/>
      <c r="R35" s="118">
        <f t="shared" si="1"/>
        <v>4500</v>
      </c>
      <c r="S35" s="119"/>
    </row>
    <row r="36" spans="1:19" ht="24.75" customHeight="1">
      <c r="A36" s="108">
        <v>23</v>
      </c>
      <c r="B36" s="115">
        <v>423422</v>
      </c>
      <c r="C36" s="121" t="s">
        <v>185</v>
      </c>
      <c r="D36" s="117"/>
      <c r="E36" s="120">
        <v>900</v>
      </c>
      <c r="F36" s="118">
        <v>4600</v>
      </c>
      <c r="G36" s="118"/>
      <c r="H36" s="118"/>
      <c r="I36" s="118"/>
      <c r="J36" s="118"/>
      <c r="K36" s="118">
        <v>4600</v>
      </c>
      <c r="L36" s="118"/>
      <c r="M36" s="118">
        <v>2250</v>
      </c>
      <c r="N36" s="118">
        <f>K36+M36</f>
        <v>6850</v>
      </c>
      <c r="O36" s="118"/>
      <c r="P36" s="118">
        <f aca="true" t="shared" si="7" ref="P36:P43">N36+O36</f>
        <v>6850</v>
      </c>
      <c r="Q36" s="118"/>
      <c r="R36" s="118">
        <f t="shared" si="1"/>
        <v>4600</v>
      </c>
      <c r="S36" s="119"/>
    </row>
    <row r="37" spans="1:19" ht="32.25" customHeight="1">
      <c r="A37" s="108">
        <v>24</v>
      </c>
      <c r="B37" s="115">
        <v>423432</v>
      </c>
      <c r="C37" s="121" t="s">
        <v>72</v>
      </c>
      <c r="D37" s="117">
        <v>390</v>
      </c>
      <c r="E37" s="120"/>
      <c r="F37" s="118"/>
      <c r="G37" s="118"/>
      <c r="H37" s="118"/>
      <c r="I37" s="118">
        <v>180</v>
      </c>
      <c r="J37" s="118"/>
      <c r="K37" s="118">
        <f t="shared" si="3"/>
        <v>180</v>
      </c>
      <c r="L37" s="118"/>
      <c r="M37" s="118"/>
      <c r="N37" s="118">
        <f aca="true" t="shared" si="8" ref="N37:N43">K37+M37</f>
        <v>180</v>
      </c>
      <c r="O37" s="118"/>
      <c r="P37" s="118">
        <f t="shared" si="7"/>
        <v>180</v>
      </c>
      <c r="Q37" s="118"/>
      <c r="R37" s="118">
        <f t="shared" si="1"/>
        <v>180</v>
      </c>
      <c r="S37" s="119"/>
    </row>
    <row r="38" spans="1:19" ht="29.25" customHeight="1">
      <c r="A38" s="108">
        <v>25</v>
      </c>
      <c r="B38" s="115">
        <v>423521</v>
      </c>
      <c r="C38" s="121" t="s">
        <v>4</v>
      </c>
      <c r="D38" s="117"/>
      <c r="E38" s="120">
        <v>900</v>
      </c>
      <c r="F38" s="118"/>
      <c r="G38" s="118"/>
      <c r="H38" s="118"/>
      <c r="I38" s="118">
        <v>1000</v>
      </c>
      <c r="J38" s="118"/>
      <c r="K38" s="118">
        <f t="shared" si="3"/>
        <v>1000</v>
      </c>
      <c r="L38" s="118"/>
      <c r="M38" s="118"/>
      <c r="N38" s="118">
        <f t="shared" si="8"/>
        <v>1000</v>
      </c>
      <c r="O38" s="118"/>
      <c r="P38" s="118">
        <f t="shared" si="7"/>
        <v>1000</v>
      </c>
      <c r="Q38" s="118"/>
      <c r="R38" s="118">
        <f t="shared" si="1"/>
        <v>1000</v>
      </c>
      <c r="S38" s="119"/>
    </row>
    <row r="39" spans="1:19" ht="24.75" customHeight="1">
      <c r="A39" s="108">
        <f>A38+1</f>
        <v>26</v>
      </c>
      <c r="B39" s="115">
        <v>423592</v>
      </c>
      <c r="C39" s="121" t="s">
        <v>169</v>
      </c>
      <c r="D39" s="117">
        <v>200</v>
      </c>
      <c r="E39" s="120"/>
      <c r="F39" s="118"/>
      <c r="G39" s="118"/>
      <c r="H39" s="118"/>
      <c r="I39" s="118">
        <v>980</v>
      </c>
      <c r="J39" s="118"/>
      <c r="K39" s="118">
        <f t="shared" si="3"/>
        <v>980</v>
      </c>
      <c r="L39" s="118"/>
      <c r="M39" s="118"/>
      <c r="N39" s="118">
        <f t="shared" si="8"/>
        <v>980</v>
      </c>
      <c r="O39" s="118"/>
      <c r="P39" s="118">
        <f t="shared" si="7"/>
        <v>980</v>
      </c>
      <c r="Q39" s="118">
        <v>490</v>
      </c>
      <c r="R39" s="118">
        <f t="shared" si="1"/>
        <v>1470</v>
      </c>
      <c r="S39" s="119"/>
    </row>
    <row r="40" spans="1:19" ht="24.75" customHeight="1">
      <c r="A40" s="108">
        <f>A39+1</f>
        <v>27</v>
      </c>
      <c r="B40" s="115">
        <v>423593</v>
      </c>
      <c r="C40" s="121" t="s">
        <v>226</v>
      </c>
      <c r="D40" s="117">
        <v>200</v>
      </c>
      <c r="E40" s="120"/>
      <c r="F40" s="118"/>
      <c r="G40" s="118"/>
      <c r="H40" s="118"/>
      <c r="I40" s="118">
        <v>980</v>
      </c>
      <c r="J40" s="118"/>
      <c r="K40" s="118">
        <f t="shared" si="3"/>
        <v>980</v>
      </c>
      <c r="L40" s="118"/>
      <c r="M40" s="118"/>
      <c r="N40" s="118"/>
      <c r="O40" s="118"/>
      <c r="P40" s="118"/>
      <c r="Q40" s="118">
        <v>490</v>
      </c>
      <c r="R40" s="118">
        <f t="shared" si="1"/>
        <v>1470</v>
      </c>
      <c r="S40" s="119"/>
    </row>
    <row r="41" spans="1:19" ht="24.75" customHeight="1">
      <c r="A41" s="108">
        <f>A40+1</f>
        <v>28</v>
      </c>
      <c r="B41" s="115">
        <v>423911</v>
      </c>
      <c r="C41" s="121" t="s">
        <v>73</v>
      </c>
      <c r="D41" s="117">
        <v>330</v>
      </c>
      <c r="E41" s="120"/>
      <c r="F41" s="118"/>
      <c r="G41" s="118"/>
      <c r="H41" s="118"/>
      <c r="I41" s="118">
        <v>200</v>
      </c>
      <c r="J41" s="118"/>
      <c r="K41" s="118">
        <f t="shared" si="3"/>
        <v>200</v>
      </c>
      <c r="L41" s="118"/>
      <c r="M41" s="118"/>
      <c r="N41" s="118">
        <f t="shared" si="8"/>
        <v>200</v>
      </c>
      <c r="O41" s="118"/>
      <c r="P41" s="118">
        <f t="shared" si="7"/>
        <v>200</v>
      </c>
      <c r="Q41" s="118"/>
      <c r="R41" s="118">
        <f t="shared" si="1"/>
        <v>200</v>
      </c>
      <c r="S41" s="119"/>
    </row>
    <row r="42" spans="1:19" ht="30" customHeight="1">
      <c r="A42" s="108">
        <f>A41+1</f>
        <v>29</v>
      </c>
      <c r="B42" s="115">
        <v>4239111</v>
      </c>
      <c r="C42" s="121" t="s">
        <v>221</v>
      </c>
      <c r="D42" s="117"/>
      <c r="E42" s="118">
        <v>1000</v>
      </c>
      <c r="F42" s="118">
        <v>2300</v>
      </c>
      <c r="G42" s="118"/>
      <c r="H42" s="118"/>
      <c r="I42" s="118"/>
      <c r="J42" s="118"/>
      <c r="K42" s="118">
        <f t="shared" si="3"/>
        <v>2300</v>
      </c>
      <c r="L42" s="118"/>
      <c r="M42" s="118"/>
      <c r="N42" s="118">
        <f t="shared" si="8"/>
        <v>2300</v>
      </c>
      <c r="O42" s="118"/>
      <c r="P42" s="118">
        <f t="shared" si="7"/>
        <v>2300</v>
      </c>
      <c r="Q42" s="118"/>
      <c r="R42" s="118">
        <f t="shared" si="1"/>
        <v>2300</v>
      </c>
      <c r="S42" s="119"/>
    </row>
    <row r="43" spans="1:19" ht="24.75" customHeight="1">
      <c r="A43" s="108">
        <f>A42+1</f>
        <v>30</v>
      </c>
      <c r="B43" s="115">
        <v>4239112</v>
      </c>
      <c r="C43" s="121" t="s">
        <v>222</v>
      </c>
      <c r="D43" s="117">
        <v>390</v>
      </c>
      <c r="E43" s="120"/>
      <c r="F43" s="118"/>
      <c r="G43" s="118"/>
      <c r="H43" s="118"/>
      <c r="I43" s="118">
        <v>650</v>
      </c>
      <c r="J43" s="118"/>
      <c r="K43" s="118">
        <f t="shared" si="3"/>
        <v>650</v>
      </c>
      <c r="L43" s="118"/>
      <c r="M43" s="118"/>
      <c r="N43" s="118">
        <f t="shared" si="8"/>
        <v>650</v>
      </c>
      <c r="O43" s="118"/>
      <c r="P43" s="118">
        <f t="shared" si="7"/>
        <v>650</v>
      </c>
      <c r="Q43" s="118"/>
      <c r="R43" s="118">
        <f t="shared" si="1"/>
        <v>650</v>
      </c>
      <c r="S43" s="119"/>
    </row>
    <row r="44" spans="1:19" ht="24.75" customHeight="1">
      <c r="A44" s="187"/>
      <c r="B44" s="189"/>
      <c r="C44" s="193" t="s">
        <v>74</v>
      </c>
      <c r="D44" s="191">
        <f>D45+D46+D47</f>
        <v>390</v>
      </c>
      <c r="E44" s="191">
        <f>E45+E46+E47</f>
        <v>4000</v>
      </c>
      <c r="F44" s="191">
        <f>F45+F46+F47</f>
        <v>3500</v>
      </c>
      <c r="G44" s="191">
        <f>G45</f>
        <v>0</v>
      </c>
      <c r="H44" s="191"/>
      <c r="I44" s="191">
        <f>I45+I46+I47+I48</f>
        <v>8080</v>
      </c>
      <c r="J44" s="191">
        <f>J45+J46+J47+J48</f>
        <v>0</v>
      </c>
      <c r="K44" s="191">
        <f>F44+H44+I44+J44</f>
        <v>11580</v>
      </c>
      <c r="L44" s="109"/>
      <c r="M44" s="109"/>
      <c r="N44" s="109">
        <f>K44+M44</f>
        <v>11580</v>
      </c>
      <c r="O44" s="109"/>
      <c r="P44" s="109">
        <f>P45+P46+P47</f>
        <v>4802</v>
      </c>
      <c r="Q44" s="109">
        <f>Q45+Q46+Q47+Q48</f>
        <v>490</v>
      </c>
      <c r="R44" s="109">
        <f t="shared" si="1"/>
        <v>12070</v>
      </c>
      <c r="S44" s="114"/>
    </row>
    <row r="45" spans="1:19" ht="24.75" customHeight="1">
      <c r="A45" s="108">
        <v>31</v>
      </c>
      <c r="B45" s="115">
        <v>424341</v>
      </c>
      <c r="C45" s="121" t="s">
        <v>75</v>
      </c>
      <c r="D45" s="117"/>
      <c r="E45" s="118">
        <v>3000</v>
      </c>
      <c r="F45" s="118">
        <v>3500</v>
      </c>
      <c r="G45" s="118"/>
      <c r="H45" s="118"/>
      <c r="I45" s="118"/>
      <c r="J45" s="118"/>
      <c r="K45" s="118">
        <f t="shared" si="3"/>
        <v>3500</v>
      </c>
      <c r="L45" s="118"/>
      <c r="M45" s="118"/>
      <c r="N45" s="118">
        <f aca="true" t="shared" si="9" ref="N45:N58">K45+M45</f>
        <v>3500</v>
      </c>
      <c r="O45" s="118"/>
      <c r="P45" s="118">
        <f>N45+O45</f>
        <v>3500</v>
      </c>
      <c r="Q45" s="118"/>
      <c r="R45" s="118">
        <f t="shared" si="1"/>
        <v>3500</v>
      </c>
      <c r="S45" s="119"/>
    </row>
    <row r="46" spans="1:19" ht="37.5" customHeight="1">
      <c r="A46" s="108">
        <f>A45+1</f>
        <v>32</v>
      </c>
      <c r="B46" s="115">
        <v>424351</v>
      </c>
      <c r="C46" s="121" t="s">
        <v>76</v>
      </c>
      <c r="D46" s="117"/>
      <c r="E46" s="118">
        <v>1000</v>
      </c>
      <c r="F46" s="118"/>
      <c r="G46" s="118"/>
      <c r="H46" s="118"/>
      <c r="I46" s="118">
        <v>300</v>
      </c>
      <c r="J46" s="118"/>
      <c r="K46" s="118">
        <f t="shared" si="3"/>
        <v>300</v>
      </c>
      <c r="L46" s="118"/>
      <c r="M46" s="118"/>
      <c r="N46" s="118">
        <f t="shared" si="9"/>
        <v>300</v>
      </c>
      <c r="O46" s="118"/>
      <c r="P46" s="118">
        <f>N46+O46</f>
        <v>300</v>
      </c>
      <c r="Q46" s="118"/>
      <c r="R46" s="118">
        <f t="shared" si="1"/>
        <v>300</v>
      </c>
      <c r="S46" s="119"/>
    </row>
    <row r="47" spans="1:19" ht="24.75" customHeight="1">
      <c r="A47" s="108">
        <f>A46+1</f>
        <v>33</v>
      </c>
      <c r="B47" s="115">
        <v>424911</v>
      </c>
      <c r="C47" s="121" t="s">
        <v>77</v>
      </c>
      <c r="D47" s="117">
        <v>390</v>
      </c>
      <c r="E47" s="120"/>
      <c r="F47" s="118"/>
      <c r="G47" s="118"/>
      <c r="H47" s="118"/>
      <c r="I47" s="118">
        <v>980</v>
      </c>
      <c r="J47" s="118"/>
      <c r="K47" s="118">
        <f t="shared" si="3"/>
        <v>980</v>
      </c>
      <c r="L47" s="118"/>
      <c r="M47" s="118"/>
      <c r="N47" s="118">
        <f t="shared" si="9"/>
        <v>980</v>
      </c>
      <c r="O47" s="118">
        <v>22</v>
      </c>
      <c r="P47" s="118">
        <f>N47+O47</f>
        <v>1002</v>
      </c>
      <c r="Q47" s="118">
        <v>490</v>
      </c>
      <c r="R47" s="118">
        <f t="shared" si="1"/>
        <v>1470</v>
      </c>
      <c r="S47" s="119"/>
    </row>
    <row r="48" spans="1:19" ht="24.75" customHeight="1">
      <c r="A48" s="108">
        <f>A47+1</f>
        <v>34</v>
      </c>
      <c r="B48" s="115">
        <v>4249111</v>
      </c>
      <c r="C48" s="121" t="s">
        <v>229</v>
      </c>
      <c r="D48" s="117"/>
      <c r="E48" s="120"/>
      <c r="F48" s="118"/>
      <c r="G48" s="118"/>
      <c r="H48" s="118"/>
      <c r="I48" s="118">
        <v>6800</v>
      </c>
      <c r="J48" s="118"/>
      <c r="K48" s="118">
        <f t="shared" si="3"/>
        <v>6800</v>
      </c>
      <c r="L48" s="118"/>
      <c r="M48" s="118"/>
      <c r="N48" s="118"/>
      <c r="O48" s="118"/>
      <c r="P48" s="118"/>
      <c r="Q48" s="118"/>
      <c r="R48" s="118">
        <f t="shared" si="1"/>
        <v>6800</v>
      </c>
      <c r="S48" s="119"/>
    </row>
    <row r="49" spans="1:19" ht="33" customHeight="1">
      <c r="A49" s="187"/>
      <c r="B49" s="189"/>
      <c r="C49" s="193" t="s">
        <v>78</v>
      </c>
      <c r="D49" s="191" t="e">
        <f>D50+D51+D52+D53+D54+D55+D56+D57+#REF!+D59</f>
        <v>#REF!</v>
      </c>
      <c r="E49" s="191" t="e">
        <f>E50+E51+E52+E53+E54+E55+E56+E57+#REF!+E59</f>
        <v>#REF!</v>
      </c>
      <c r="F49" s="191">
        <f>F50+F51+F52+F53+F54+F55+F56+F57+F59+F58</f>
        <v>0</v>
      </c>
      <c r="G49" s="191">
        <f>G50</f>
        <v>0</v>
      </c>
      <c r="H49" s="191"/>
      <c r="I49" s="191">
        <f>I50+I51+I52+I53+I54+I55+I56+I57+I59+I58</f>
        <v>6490</v>
      </c>
      <c r="J49" s="191">
        <f>J50+J51+J52+J53+J54+J55+J56+J57+J59+J58</f>
        <v>0</v>
      </c>
      <c r="K49" s="191">
        <f>F49+H49+I49+J49</f>
        <v>6490</v>
      </c>
      <c r="L49" s="109"/>
      <c r="M49" s="109"/>
      <c r="N49" s="118">
        <f t="shared" si="9"/>
        <v>6490</v>
      </c>
      <c r="O49" s="109"/>
      <c r="P49" s="118">
        <f>P50+P51+P52+P53+P54+P55+P56+P57+P58</f>
        <v>6490</v>
      </c>
      <c r="Q49" s="118">
        <f>Q50+Q51+Q52+Q53+Q54+Q55+Q56+Q57+Q58</f>
        <v>0</v>
      </c>
      <c r="R49" s="109">
        <f t="shared" si="1"/>
        <v>6490</v>
      </c>
      <c r="S49" s="119"/>
    </row>
    <row r="50" spans="1:19" ht="24.75" customHeight="1">
      <c r="A50" s="108">
        <f>A48+1</f>
        <v>35</v>
      </c>
      <c r="B50" s="115">
        <v>425111</v>
      </c>
      <c r="C50" s="121" t="s">
        <v>79</v>
      </c>
      <c r="D50" s="117"/>
      <c r="E50" s="118">
        <v>2000</v>
      </c>
      <c r="F50" s="118"/>
      <c r="G50" s="118"/>
      <c r="H50" s="118"/>
      <c r="I50" s="118">
        <v>990</v>
      </c>
      <c r="J50" s="118"/>
      <c r="K50" s="118">
        <f t="shared" si="3"/>
        <v>990</v>
      </c>
      <c r="L50" s="118"/>
      <c r="M50" s="118"/>
      <c r="N50" s="118">
        <f t="shared" si="9"/>
        <v>990</v>
      </c>
      <c r="O50" s="118"/>
      <c r="P50" s="118">
        <f aca="true" t="shared" si="10" ref="P50:P58">N50+O50</f>
        <v>990</v>
      </c>
      <c r="Q50" s="118"/>
      <c r="R50" s="118">
        <f t="shared" si="1"/>
        <v>990</v>
      </c>
      <c r="S50" s="119"/>
    </row>
    <row r="51" spans="1:19" ht="24.75" customHeight="1">
      <c r="A51" s="108">
        <f aca="true" t="shared" si="11" ref="A51:A58">A50+1</f>
        <v>36</v>
      </c>
      <c r="B51" s="115">
        <v>425112</v>
      </c>
      <c r="C51" s="121" t="s">
        <v>6</v>
      </c>
      <c r="D51" s="117">
        <v>300</v>
      </c>
      <c r="E51" s="120"/>
      <c r="F51" s="118"/>
      <c r="G51" s="118"/>
      <c r="H51" s="118"/>
      <c r="I51" s="118">
        <v>990</v>
      </c>
      <c r="J51" s="118"/>
      <c r="K51" s="118">
        <f t="shared" si="3"/>
        <v>990</v>
      </c>
      <c r="L51" s="118"/>
      <c r="M51" s="118"/>
      <c r="N51" s="118">
        <f t="shared" si="9"/>
        <v>990</v>
      </c>
      <c r="O51" s="118"/>
      <c r="P51" s="118">
        <f t="shared" si="10"/>
        <v>990</v>
      </c>
      <c r="Q51" s="118"/>
      <c r="R51" s="118">
        <f t="shared" si="1"/>
        <v>990</v>
      </c>
      <c r="S51" s="119"/>
    </row>
    <row r="52" spans="1:19" ht="24.75" customHeight="1">
      <c r="A52" s="108">
        <f t="shared" si="11"/>
        <v>37</v>
      </c>
      <c r="B52" s="115">
        <v>425113</v>
      </c>
      <c r="C52" s="121" t="s">
        <v>80</v>
      </c>
      <c r="D52" s="117"/>
      <c r="E52" s="118">
        <v>5000</v>
      </c>
      <c r="F52" s="118"/>
      <c r="G52" s="118"/>
      <c r="H52" s="118"/>
      <c r="I52" s="118">
        <v>990</v>
      </c>
      <c r="J52" s="118"/>
      <c r="K52" s="118">
        <f t="shared" si="3"/>
        <v>990</v>
      </c>
      <c r="L52" s="118"/>
      <c r="M52" s="118"/>
      <c r="N52" s="118">
        <f t="shared" si="9"/>
        <v>990</v>
      </c>
      <c r="O52" s="118"/>
      <c r="P52" s="118">
        <f t="shared" si="10"/>
        <v>990</v>
      </c>
      <c r="Q52" s="118"/>
      <c r="R52" s="118">
        <f t="shared" si="1"/>
        <v>990</v>
      </c>
      <c r="S52" s="119"/>
    </row>
    <row r="53" spans="1:19" ht="24.75" customHeight="1">
      <c r="A53" s="108">
        <f t="shared" si="11"/>
        <v>38</v>
      </c>
      <c r="B53" s="115">
        <v>425114</v>
      </c>
      <c r="C53" s="121" t="s">
        <v>17</v>
      </c>
      <c r="D53" s="117"/>
      <c r="E53" s="118">
        <v>1000</v>
      </c>
      <c r="F53" s="118"/>
      <c r="G53" s="118"/>
      <c r="H53" s="118"/>
      <c r="I53" s="118">
        <v>990</v>
      </c>
      <c r="J53" s="118"/>
      <c r="K53" s="118">
        <f t="shared" si="3"/>
        <v>990</v>
      </c>
      <c r="L53" s="118"/>
      <c r="M53" s="118"/>
      <c r="N53" s="118">
        <f t="shared" si="9"/>
        <v>990</v>
      </c>
      <c r="O53" s="118"/>
      <c r="P53" s="118">
        <f t="shared" si="10"/>
        <v>990</v>
      </c>
      <c r="Q53" s="118"/>
      <c r="R53" s="118">
        <f t="shared" si="1"/>
        <v>990</v>
      </c>
      <c r="S53" s="119"/>
    </row>
    <row r="54" spans="1:19" ht="24.75" customHeight="1">
      <c r="A54" s="108">
        <f t="shared" si="11"/>
        <v>39</v>
      </c>
      <c r="B54" s="115">
        <v>425115</v>
      </c>
      <c r="C54" s="121" t="s">
        <v>81</v>
      </c>
      <c r="D54" s="117"/>
      <c r="E54" s="118">
        <v>2000</v>
      </c>
      <c r="F54" s="118"/>
      <c r="G54" s="118"/>
      <c r="H54" s="118"/>
      <c r="I54" s="118">
        <v>990</v>
      </c>
      <c r="J54" s="118"/>
      <c r="K54" s="118">
        <f t="shared" si="3"/>
        <v>990</v>
      </c>
      <c r="L54" s="118"/>
      <c r="M54" s="118"/>
      <c r="N54" s="118">
        <f t="shared" si="9"/>
        <v>990</v>
      </c>
      <c r="O54" s="118"/>
      <c r="P54" s="118">
        <f t="shared" si="10"/>
        <v>990</v>
      </c>
      <c r="Q54" s="118"/>
      <c r="R54" s="118">
        <f t="shared" si="1"/>
        <v>990</v>
      </c>
      <c r="S54" s="119"/>
    </row>
    <row r="55" spans="1:19" ht="33" customHeight="1">
      <c r="A55" s="108">
        <f t="shared" si="11"/>
        <v>40</v>
      </c>
      <c r="B55" s="115">
        <v>425116</v>
      </c>
      <c r="C55" s="121" t="s">
        <v>48</v>
      </c>
      <c r="D55" s="117">
        <v>300</v>
      </c>
      <c r="E55" s="120"/>
      <c r="F55" s="118"/>
      <c r="G55" s="118"/>
      <c r="H55" s="118"/>
      <c r="I55" s="118">
        <v>100</v>
      </c>
      <c r="J55" s="118"/>
      <c r="K55" s="118">
        <f t="shared" si="3"/>
        <v>100</v>
      </c>
      <c r="L55" s="118"/>
      <c r="M55" s="118"/>
      <c r="N55" s="118">
        <f t="shared" si="9"/>
        <v>100</v>
      </c>
      <c r="O55" s="118"/>
      <c r="P55" s="118">
        <f t="shared" si="10"/>
        <v>100</v>
      </c>
      <c r="Q55" s="118"/>
      <c r="R55" s="118">
        <f t="shared" si="1"/>
        <v>100</v>
      </c>
      <c r="S55" s="119"/>
    </row>
    <row r="56" spans="1:19" ht="31.5" customHeight="1">
      <c r="A56" s="108">
        <f t="shared" si="11"/>
        <v>41</v>
      </c>
      <c r="B56" s="115">
        <v>425117</v>
      </c>
      <c r="C56" s="121" t="s">
        <v>47</v>
      </c>
      <c r="D56" s="117"/>
      <c r="E56" s="118">
        <v>1000</v>
      </c>
      <c r="F56" s="118"/>
      <c r="G56" s="118"/>
      <c r="H56" s="118"/>
      <c r="I56" s="118">
        <v>250</v>
      </c>
      <c r="J56" s="118"/>
      <c r="K56" s="118">
        <f t="shared" si="3"/>
        <v>250</v>
      </c>
      <c r="L56" s="118"/>
      <c r="M56" s="118"/>
      <c r="N56" s="118">
        <f t="shared" si="9"/>
        <v>250</v>
      </c>
      <c r="O56" s="118"/>
      <c r="P56" s="118">
        <f t="shared" si="10"/>
        <v>250</v>
      </c>
      <c r="Q56" s="118"/>
      <c r="R56" s="118">
        <f t="shared" si="1"/>
        <v>250</v>
      </c>
      <c r="S56" s="119"/>
    </row>
    <row r="57" spans="1:19" ht="33" customHeight="1">
      <c r="A57" s="108">
        <f t="shared" si="11"/>
        <v>42</v>
      </c>
      <c r="B57" s="115">
        <v>425118</v>
      </c>
      <c r="C57" s="121" t="s">
        <v>82</v>
      </c>
      <c r="D57" s="117"/>
      <c r="E57" s="118">
        <v>1500</v>
      </c>
      <c r="F57" s="118"/>
      <c r="G57" s="118"/>
      <c r="H57" s="118"/>
      <c r="I57" s="118">
        <v>200</v>
      </c>
      <c r="J57" s="118"/>
      <c r="K57" s="118">
        <f t="shared" si="3"/>
        <v>200</v>
      </c>
      <c r="L57" s="118"/>
      <c r="M57" s="118"/>
      <c r="N57" s="118">
        <f t="shared" si="9"/>
        <v>200</v>
      </c>
      <c r="O57" s="118"/>
      <c r="P57" s="118">
        <f t="shared" si="10"/>
        <v>200</v>
      </c>
      <c r="Q57" s="118"/>
      <c r="R57" s="118">
        <f t="shared" si="1"/>
        <v>200</v>
      </c>
      <c r="S57" s="119"/>
    </row>
    <row r="58" spans="1:19" ht="33.75" customHeight="1">
      <c r="A58" s="108">
        <f t="shared" si="11"/>
        <v>43</v>
      </c>
      <c r="B58" s="115">
        <v>425119</v>
      </c>
      <c r="C58" s="121" t="s">
        <v>203</v>
      </c>
      <c r="D58" s="117">
        <v>390</v>
      </c>
      <c r="E58" s="120"/>
      <c r="F58" s="118"/>
      <c r="G58" s="118"/>
      <c r="H58" s="118"/>
      <c r="I58" s="118">
        <v>990</v>
      </c>
      <c r="J58" s="118"/>
      <c r="K58" s="118">
        <f t="shared" si="3"/>
        <v>990</v>
      </c>
      <c r="L58" s="118"/>
      <c r="M58" s="118"/>
      <c r="N58" s="118">
        <f t="shared" si="9"/>
        <v>990</v>
      </c>
      <c r="O58" s="118"/>
      <c r="P58" s="118">
        <f t="shared" si="10"/>
        <v>990</v>
      </c>
      <c r="Q58" s="118"/>
      <c r="R58" s="118">
        <f t="shared" si="1"/>
        <v>990</v>
      </c>
      <c r="S58" s="119"/>
    </row>
    <row r="59" spans="1:19" ht="24.75" customHeight="1" hidden="1">
      <c r="A59" s="108"/>
      <c r="B59" s="115"/>
      <c r="C59" s="121"/>
      <c r="D59" s="117"/>
      <c r="E59" s="120"/>
      <c r="F59" s="118"/>
      <c r="G59" s="118"/>
      <c r="H59" s="118"/>
      <c r="I59" s="118"/>
      <c r="J59" s="118"/>
      <c r="K59" s="109">
        <f t="shared" si="3"/>
        <v>0</v>
      </c>
      <c r="L59" s="118"/>
      <c r="M59" s="118"/>
      <c r="N59" s="118"/>
      <c r="O59" s="118"/>
      <c r="P59" s="118"/>
      <c r="Q59" s="118"/>
      <c r="R59" s="109">
        <f t="shared" si="1"/>
        <v>0</v>
      </c>
      <c r="S59" s="119"/>
    </row>
    <row r="60" spans="1:19" ht="35.25" customHeight="1">
      <c r="A60" s="187"/>
      <c r="B60" s="189"/>
      <c r="C60" s="193" t="s">
        <v>83</v>
      </c>
      <c r="D60" s="191" t="e">
        <f>D61+#REF!+#REF!</f>
        <v>#REF!</v>
      </c>
      <c r="E60" s="191" t="e">
        <f>E61+#REF!+#REF!</f>
        <v>#REF!</v>
      </c>
      <c r="F60" s="191">
        <f>F61</f>
        <v>1000</v>
      </c>
      <c r="G60" s="191">
        <f>G61</f>
        <v>0</v>
      </c>
      <c r="H60" s="191"/>
      <c r="I60" s="191">
        <f>I61</f>
        <v>0</v>
      </c>
      <c r="J60" s="191">
        <f>J61</f>
        <v>0</v>
      </c>
      <c r="K60" s="191">
        <f>F60+H60+I60+J60</f>
        <v>1000</v>
      </c>
      <c r="L60" s="113"/>
      <c r="M60" s="109"/>
      <c r="N60" s="109">
        <f>K60+M60</f>
        <v>1000</v>
      </c>
      <c r="O60" s="109"/>
      <c r="P60" s="109">
        <f>N60</f>
        <v>1000</v>
      </c>
      <c r="Q60" s="109">
        <f>Q61</f>
        <v>0</v>
      </c>
      <c r="R60" s="109">
        <f t="shared" si="1"/>
        <v>1000</v>
      </c>
      <c r="S60" s="114"/>
    </row>
    <row r="61" spans="1:19" ht="42.75" customHeight="1">
      <c r="A61" s="108">
        <f>A58+1</f>
        <v>44</v>
      </c>
      <c r="B61" s="115">
        <v>425211</v>
      </c>
      <c r="C61" s="121" t="s">
        <v>204</v>
      </c>
      <c r="D61" s="117"/>
      <c r="E61" s="120">
        <v>1000</v>
      </c>
      <c r="F61" s="118">
        <v>1000</v>
      </c>
      <c r="G61" s="118"/>
      <c r="H61" s="118"/>
      <c r="I61" s="118"/>
      <c r="J61" s="118"/>
      <c r="K61" s="118">
        <f t="shared" si="3"/>
        <v>1000</v>
      </c>
      <c r="L61" s="118"/>
      <c r="M61" s="118"/>
      <c r="N61" s="118">
        <f>K61+M61</f>
        <v>1000</v>
      </c>
      <c r="O61" s="118"/>
      <c r="P61" s="118">
        <f>N61+O61</f>
        <v>1000</v>
      </c>
      <c r="Q61" s="118"/>
      <c r="R61" s="118">
        <f t="shared" si="1"/>
        <v>1000</v>
      </c>
      <c r="S61" s="119"/>
    </row>
    <row r="62" spans="1:19" ht="34.5" customHeight="1">
      <c r="A62" s="187"/>
      <c r="B62" s="189"/>
      <c r="C62" s="193" t="s">
        <v>84</v>
      </c>
      <c r="D62" s="191" t="e">
        <f>D63+D64+D65+D66+#REF!+D67</f>
        <v>#REF!</v>
      </c>
      <c r="E62" s="191" t="e">
        <f>E63+E64+E65+E66+#REF!+E67</f>
        <v>#REF!</v>
      </c>
      <c r="F62" s="191">
        <f>F63+F64+F65+F66+F67</f>
        <v>0</v>
      </c>
      <c r="G62" s="191">
        <f>G63</f>
        <v>0</v>
      </c>
      <c r="H62" s="191"/>
      <c r="I62" s="191">
        <f>I63+I64+I65+I66+I67+I68</f>
        <v>1994</v>
      </c>
      <c r="J62" s="191">
        <f>J63</f>
        <v>0</v>
      </c>
      <c r="K62" s="191">
        <f>F62+H62+I62+J62</f>
        <v>1994</v>
      </c>
      <c r="L62" s="113"/>
      <c r="M62" s="109"/>
      <c r="N62" s="109">
        <f>K62+M62</f>
        <v>1994</v>
      </c>
      <c r="O62" s="109"/>
      <c r="P62" s="109">
        <f>N62</f>
        <v>1994</v>
      </c>
      <c r="Q62" s="109">
        <f>Q63+Q64+Q65+Q66+Q67+Q68</f>
        <v>0</v>
      </c>
      <c r="R62" s="109">
        <f t="shared" si="1"/>
        <v>1994</v>
      </c>
      <c r="S62" s="114"/>
    </row>
    <row r="63" spans="1:19" ht="24.75" customHeight="1">
      <c r="A63" s="108">
        <v>45</v>
      </c>
      <c r="B63" s="115">
        <v>425221</v>
      </c>
      <c r="C63" s="116" t="s">
        <v>44</v>
      </c>
      <c r="D63" s="117">
        <v>390</v>
      </c>
      <c r="E63" s="120"/>
      <c r="F63" s="118"/>
      <c r="G63" s="118"/>
      <c r="H63" s="118"/>
      <c r="I63" s="118">
        <v>990</v>
      </c>
      <c r="J63" s="118"/>
      <c r="K63" s="118">
        <f t="shared" si="3"/>
        <v>990</v>
      </c>
      <c r="L63" s="118"/>
      <c r="M63" s="118"/>
      <c r="N63" s="118">
        <f aca="true" t="shared" si="12" ref="N63:N68">K63+M63</f>
        <v>990</v>
      </c>
      <c r="O63" s="118"/>
      <c r="P63" s="118">
        <f aca="true" t="shared" si="13" ref="P63:P68">N63+O63</f>
        <v>990</v>
      </c>
      <c r="Q63" s="118"/>
      <c r="R63" s="118">
        <f t="shared" si="1"/>
        <v>990</v>
      </c>
      <c r="S63" s="119"/>
    </row>
    <row r="64" spans="1:19" ht="33.75" customHeight="1">
      <c r="A64" s="108">
        <v>46</v>
      </c>
      <c r="B64" s="115">
        <v>425222</v>
      </c>
      <c r="C64" s="121" t="s">
        <v>205</v>
      </c>
      <c r="D64" s="123">
        <v>390</v>
      </c>
      <c r="E64" s="124"/>
      <c r="F64" s="125"/>
      <c r="G64" s="125"/>
      <c r="H64" s="125"/>
      <c r="I64" s="118">
        <v>204</v>
      </c>
      <c r="J64" s="118"/>
      <c r="K64" s="118">
        <f t="shared" si="3"/>
        <v>204</v>
      </c>
      <c r="L64" s="118"/>
      <c r="M64" s="118"/>
      <c r="N64" s="118">
        <f t="shared" si="12"/>
        <v>204</v>
      </c>
      <c r="O64" s="118"/>
      <c r="P64" s="118">
        <f t="shared" si="13"/>
        <v>204</v>
      </c>
      <c r="Q64" s="118"/>
      <c r="R64" s="118">
        <f t="shared" si="1"/>
        <v>204</v>
      </c>
      <c r="S64" s="119"/>
    </row>
    <row r="65" spans="1:19" ht="36" customHeight="1">
      <c r="A65" s="108">
        <v>47</v>
      </c>
      <c r="B65" s="115">
        <v>425223</v>
      </c>
      <c r="C65" s="121" t="s">
        <v>51</v>
      </c>
      <c r="D65" s="123">
        <v>235</v>
      </c>
      <c r="E65" s="124"/>
      <c r="F65" s="125"/>
      <c r="G65" s="125"/>
      <c r="H65" s="125"/>
      <c r="I65" s="118">
        <v>200</v>
      </c>
      <c r="J65" s="118"/>
      <c r="K65" s="118">
        <f t="shared" si="3"/>
        <v>200</v>
      </c>
      <c r="L65" s="118"/>
      <c r="M65" s="118"/>
      <c r="N65" s="118">
        <f t="shared" si="12"/>
        <v>200</v>
      </c>
      <c r="O65" s="118"/>
      <c r="P65" s="118">
        <f t="shared" si="13"/>
        <v>200</v>
      </c>
      <c r="Q65" s="118"/>
      <c r="R65" s="118">
        <f t="shared" si="1"/>
        <v>200</v>
      </c>
      <c r="S65" s="119"/>
    </row>
    <row r="66" spans="1:19" ht="36" customHeight="1">
      <c r="A66" s="108">
        <v>48</v>
      </c>
      <c r="B66" s="115">
        <v>425225</v>
      </c>
      <c r="C66" s="121" t="s">
        <v>45</v>
      </c>
      <c r="D66" s="123">
        <v>100</v>
      </c>
      <c r="E66" s="124"/>
      <c r="F66" s="125"/>
      <c r="G66" s="125"/>
      <c r="H66" s="125"/>
      <c r="I66" s="118">
        <v>100</v>
      </c>
      <c r="J66" s="118"/>
      <c r="K66" s="118">
        <f t="shared" si="3"/>
        <v>100</v>
      </c>
      <c r="L66" s="118"/>
      <c r="M66" s="118"/>
      <c r="N66" s="118">
        <f t="shared" si="12"/>
        <v>100</v>
      </c>
      <c r="O66" s="118"/>
      <c r="P66" s="118">
        <f t="shared" si="13"/>
        <v>100</v>
      </c>
      <c r="Q66" s="118"/>
      <c r="R66" s="118">
        <f t="shared" si="1"/>
        <v>100</v>
      </c>
      <c r="S66" s="119"/>
    </row>
    <row r="67" spans="1:19" ht="30.75" customHeight="1">
      <c r="A67" s="108">
        <v>49</v>
      </c>
      <c r="B67" s="115">
        <v>425227</v>
      </c>
      <c r="C67" s="121" t="s">
        <v>196</v>
      </c>
      <c r="D67" s="123">
        <v>100</v>
      </c>
      <c r="E67" s="124"/>
      <c r="F67" s="125"/>
      <c r="G67" s="125"/>
      <c r="H67" s="125"/>
      <c r="I67" s="118">
        <v>100</v>
      </c>
      <c r="J67" s="118"/>
      <c r="K67" s="118">
        <f t="shared" si="3"/>
        <v>100</v>
      </c>
      <c r="L67" s="118"/>
      <c r="M67" s="118"/>
      <c r="N67" s="118">
        <f t="shared" si="12"/>
        <v>100</v>
      </c>
      <c r="O67" s="118"/>
      <c r="P67" s="118">
        <f t="shared" si="13"/>
        <v>100</v>
      </c>
      <c r="Q67" s="118"/>
      <c r="R67" s="118">
        <f t="shared" si="1"/>
        <v>100</v>
      </c>
      <c r="S67" s="119"/>
    </row>
    <row r="68" spans="1:19" ht="36" customHeight="1">
      <c r="A68" s="108">
        <v>50</v>
      </c>
      <c r="B68" s="115">
        <v>425229</v>
      </c>
      <c r="C68" s="121" t="s">
        <v>85</v>
      </c>
      <c r="D68" s="123">
        <v>100</v>
      </c>
      <c r="E68" s="124"/>
      <c r="F68" s="125"/>
      <c r="G68" s="125"/>
      <c r="H68" s="125"/>
      <c r="I68" s="118">
        <v>400</v>
      </c>
      <c r="J68" s="118"/>
      <c r="K68" s="118">
        <f t="shared" si="3"/>
        <v>400</v>
      </c>
      <c r="L68" s="118"/>
      <c r="M68" s="118"/>
      <c r="N68" s="118">
        <f t="shared" si="12"/>
        <v>400</v>
      </c>
      <c r="O68" s="118"/>
      <c r="P68" s="118">
        <f t="shared" si="13"/>
        <v>400</v>
      </c>
      <c r="Q68" s="118"/>
      <c r="R68" s="118">
        <f t="shared" si="1"/>
        <v>400</v>
      </c>
      <c r="S68" s="119"/>
    </row>
    <row r="69" spans="1:19" ht="33.75" customHeight="1">
      <c r="A69" s="187"/>
      <c r="B69" s="189"/>
      <c r="C69" s="193" t="s">
        <v>86</v>
      </c>
      <c r="D69" s="191" t="e">
        <f>#REF!+D70+D71+D72+D73</f>
        <v>#REF!</v>
      </c>
      <c r="E69" s="191" t="e">
        <f>#REF!+E70+E71+E72+E73</f>
        <v>#REF!</v>
      </c>
      <c r="F69" s="191">
        <f>+F70+F71+F72+F73</f>
        <v>8800</v>
      </c>
      <c r="G69" s="191">
        <f>+G70+G71+G72+G73</f>
        <v>0</v>
      </c>
      <c r="H69" s="191"/>
      <c r="I69" s="191">
        <f>+I70+I71+I72+I73</f>
        <v>990</v>
      </c>
      <c r="J69" s="191">
        <f>+J70+J71+J72+J73</f>
        <v>0</v>
      </c>
      <c r="K69" s="191">
        <f>F69+H69+I69+J69</f>
        <v>9790</v>
      </c>
      <c r="L69" s="109"/>
      <c r="M69" s="109"/>
      <c r="N69" s="109">
        <f aca="true" t="shared" si="14" ref="N69:N86">K69+M69</f>
        <v>9790</v>
      </c>
      <c r="O69" s="109"/>
      <c r="P69" s="109" t="e">
        <f>#REF!+P70+P71+P72+P73</f>
        <v>#REF!</v>
      </c>
      <c r="Q69" s="109">
        <f>Q70+Q71+Q72+Q73</f>
        <v>0</v>
      </c>
      <c r="R69" s="109">
        <f t="shared" si="1"/>
        <v>9790</v>
      </c>
      <c r="S69" s="114"/>
    </row>
    <row r="70" spans="1:19" ht="31.5" customHeight="1">
      <c r="A70" s="108">
        <f>A68+1</f>
        <v>51</v>
      </c>
      <c r="B70" s="115">
        <v>425252</v>
      </c>
      <c r="C70" s="121" t="s">
        <v>219</v>
      </c>
      <c r="D70" s="117"/>
      <c r="E70" s="118">
        <v>3500</v>
      </c>
      <c r="F70" s="118">
        <v>5500</v>
      </c>
      <c r="G70" s="118"/>
      <c r="H70" s="118"/>
      <c r="I70" s="118"/>
      <c r="J70" s="118"/>
      <c r="K70" s="118">
        <f aca="true" t="shared" si="15" ref="K70:K134">F70+G70+I70+J70</f>
        <v>5500</v>
      </c>
      <c r="L70" s="118"/>
      <c r="M70" s="118"/>
      <c r="N70" s="118">
        <f t="shared" si="14"/>
        <v>5500</v>
      </c>
      <c r="O70" s="118"/>
      <c r="P70" s="118">
        <f>N70+O70</f>
        <v>5500</v>
      </c>
      <c r="Q70" s="118"/>
      <c r="R70" s="118">
        <f aca="true" t="shared" si="16" ref="R70:R133">K70+Q70</f>
        <v>5500</v>
      </c>
      <c r="S70" s="119"/>
    </row>
    <row r="71" spans="1:19" ht="27">
      <c r="A71" s="108">
        <v>52</v>
      </c>
      <c r="B71" s="115">
        <v>425253</v>
      </c>
      <c r="C71" s="121" t="s">
        <v>87</v>
      </c>
      <c r="D71" s="117"/>
      <c r="E71" s="118">
        <v>1500</v>
      </c>
      <c r="F71" s="118">
        <v>2500</v>
      </c>
      <c r="G71" s="118"/>
      <c r="H71" s="118"/>
      <c r="I71" s="118"/>
      <c r="J71" s="118"/>
      <c r="K71" s="118">
        <f t="shared" si="15"/>
        <v>2500</v>
      </c>
      <c r="L71" s="118"/>
      <c r="M71" s="118"/>
      <c r="N71" s="118">
        <f t="shared" si="14"/>
        <v>2500</v>
      </c>
      <c r="O71" s="118">
        <v>63</v>
      </c>
      <c r="P71" s="118">
        <f>N71+O71</f>
        <v>2563</v>
      </c>
      <c r="Q71" s="118"/>
      <c r="R71" s="118">
        <f t="shared" si="16"/>
        <v>2500</v>
      </c>
      <c r="S71" s="119"/>
    </row>
    <row r="72" spans="1:19" ht="27">
      <c r="A72" s="108">
        <v>53</v>
      </c>
      <c r="B72" s="115">
        <v>425281</v>
      </c>
      <c r="C72" s="126" t="s">
        <v>217</v>
      </c>
      <c r="D72" s="117"/>
      <c r="E72" s="118">
        <v>1000</v>
      </c>
      <c r="F72" s="118">
        <v>800</v>
      </c>
      <c r="G72" s="118"/>
      <c r="H72" s="118"/>
      <c r="I72" s="118"/>
      <c r="J72" s="118"/>
      <c r="K72" s="118">
        <f>F72+G72+I72+J72+H72</f>
        <v>800</v>
      </c>
      <c r="L72" s="118"/>
      <c r="M72" s="118"/>
      <c r="N72" s="118">
        <f t="shared" si="14"/>
        <v>800</v>
      </c>
      <c r="O72" s="118"/>
      <c r="P72" s="118">
        <f>N72+O72</f>
        <v>800</v>
      </c>
      <c r="Q72" s="118"/>
      <c r="R72" s="118">
        <f t="shared" si="16"/>
        <v>800</v>
      </c>
      <c r="S72" s="119"/>
    </row>
    <row r="73" spans="1:19" ht="50.25" customHeight="1">
      <c r="A73" s="108">
        <v>54</v>
      </c>
      <c r="B73" s="115">
        <v>425291</v>
      </c>
      <c r="C73" s="73" t="s">
        <v>197</v>
      </c>
      <c r="D73" s="117">
        <v>390</v>
      </c>
      <c r="E73" s="120"/>
      <c r="F73" s="118"/>
      <c r="G73" s="118"/>
      <c r="H73" s="118"/>
      <c r="I73" s="118">
        <v>990</v>
      </c>
      <c r="J73" s="118"/>
      <c r="K73" s="118">
        <f t="shared" si="15"/>
        <v>990</v>
      </c>
      <c r="L73" s="118"/>
      <c r="M73" s="118"/>
      <c r="N73" s="118">
        <f t="shared" si="14"/>
        <v>990</v>
      </c>
      <c r="O73" s="118"/>
      <c r="P73" s="118">
        <f>N73+O73</f>
        <v>990</v>
      </c>
      <c r="Q73" s="118"/>
      <c r="R73" s="118">
        <f t="shared" si="16"/>
        <v>990</v>
      </c>
      <c r="S73" s="119"/>
    </row>
    <row r="74" spans="1:19" ht="24.75" customHeight="1">
      <c r="A74" s="187"/>
      <c r="B74" s="189"/>
      <c r="C74" s="193" t="s">
        <v>88</v>
      </c>
      <c r="D74" s="191" t="e">
        <f>D75+D80+D83+D86+D90+D94+D111+D120</f>
        <v>#REF!</v>
      </c>
      <c r="E74" s="191" t="e">
        <f>E75+E80+E83+E86+E90+E94+E111+E120+#REF!+E130+E135+E138+E143+E145+E150</f>
        <v>#REF!</v>
      </c>
      <c r="F74" s="191">
        <f>F75+F86+F94+F111+F120</f>
        <v>2388516</v>
      </c>
      <c r="G74" s="191" t="e">
        <f>G75+G80+G83+G90+G94+G111+G120+G130+G135+G138+G143+G145+G150</f>
        <v>#REF!</v>
      </c>
      <c r="H74" s="191">
        <f>H75+H86+H90+H94+H100+H111</f>
        <v>0</v>
      </c>
      <c r="I74" s="191">
        <f>I75+I80+I83+I86+I90+I94+I111+I120</f>
        <v>77946</v>
      </c>
      <c r="J74" s="191">
        <f>J75+J80+J83+J86+J90+J94+J111+J120</f>
        <v>0</v>
      </c>
      <c r="K74" s="191">
        <f>F74+H74+I74+J74</f>
        <v>2466462</v>
      </c>
      <c r="L74" s="109"/>
      <c r="M74" s="109"/>
      <c r="N74" s="109">
        <f t="shared" si="14"/>
        <v>2466462</v>
      </c>
      <c r="O74" s="109"/>
      <c r="P74" s="109">
        <f>N74</f>
        <v>2466462</v>
      </c>
      <c r="Q74" s="109">
        <f>Q75+Q80+Q83+Q86+Q90+Q94+Q111+Q120+Q130+Q135+Q138+Q143+Q145+Q150+Q128</f>
        <v>-393583</v>
      </c>
      <c r="R74" s="109">
        <f t="shared" si="16"/>
        <v>2072879</v>
      </c>
      <c r="S74" s="114"/>
    </row>
    <row r="75" spans="1:19" ht="24.75" customHeight="1">
      <c r="A75" s="187"/>
      <c r="B75" s="189"/>
      <c r="C75" s="193" t="s">
        <v>89</v>
      </c>
      <c r="D75" s="191" t="e">
        <f>D76+D77+D78+#REF!+D79</f>
        <v>#REF!</v>
      </c>
      <c r="E75" s="191" t="e">
        <f>E76+E77+E78+#REF!+E79</f>
        <v>#REF!</v>
      </c>
      <c r="F75" s="191">
        <f>F76+F77+F78+F79</f>
        <v>3600</v>
      </c>
      <c r="G75" s="191">
        <f>G76+G77+G78+G79</f>
        <v>0</v>
      </c>
      <c r="H75" s="191">
        <f>H76</f>
        <v>0</v>
      </c>
      <c r="I75" s="191">
        <f>I76+I77+I78+I79</f>
        <v>1550</v>
      </c>
      <c r="J75" s="191">
        <f>J76+J77+J78+J79</f>
        <v>0</v>
      </c>
      <c r="K75" s="191">
        <f>F75+H75+I75+J75</f>
        <v>5150</v>
      </c>
      <c r="L75" s="109"/>
      <c r="M75" s="109"/>
      <c r="N75" s="109">
        <f t="shared" si="14"/>
        <v>5150</v>
      </c>
      <c r="O75" s="109"/>
      <c r="P75" s="109">
        <f>N75</f>
        <v>5150</v>
      </c>
      <c r="Q75" s="109"/>
      <c r="R75" s="109">
        <f t="shared" si="16"/>
        <v>5150</v>
      </c>
      <c r="S75" s="114"/>
    </row>
    <row r="76" spans="1:19" ht="35.25" customHeight="1">
      <c r="A76" s="108">
        <v>55</v>
      </c>
      <c r="B76" s="115">
        <v>426111</v>
      </c>
      <c r="C76" s="121" t="s">
        <v>172</v>
      </c>
      <c r="D76" s="117"/>
      <c r="E76" s="118">
        <v>1500</v>
      </c>
      <c r="F76" s="118">
        <v>3600</v>
      </c>
      <c r="G76" s="118"/>
      <c r="H76" s="118"/>
      <c r="I76" s="118"/>
      <c r="J76" s="118"/>
      <c r="K76" s="118">
        <f>F76+G76+I76+J76+H76</f>
        <v>3600</v>
      </c>
      <c r="L76" s="118"/>
      <c r="M76" s="118"/>
      <c r="N76" s="118">
        <f t="shared" si="14"/>
        <v>3600</v>
      </c>
      <c r="O76" s="118"/>
      <c r="P76" s="118">
        <f>N76+O76</f>
        <v>3600</v>
      </c>
      <c r="Q76" s="118"/>
      <c r="R76" s="118">
        <f t="shared" si="16"/>
        <v>3600</v>
      </c>
      <c r="S76" s="119"/>
    </row>
    <row r="77" spans="1:19" ht="24.75" customHeight="1">
      <c r="A77" s="108">
        <v>56</v>
      </c>
      <c r="B77" s="115">
        <v>426121</v>
      </c>
      <c r="C77" s="121" t="s">
        <v>178</v>
      </c>
      <c r="D77" s="117"/>
      <c r="E77" s="120">
        <v>600</v>
      </c>
      <c r="F77" s="118"/>
      <c r="G77" s="118"/>
      <c r="H77" s="118"/>
      <c r="I77" s="118">
        <v>550</v>
      </c>
      <c r="J77" s="118"/>
      <c r="K77" s="118">
        <f>F77+G77+I77+J77+H77</f>
        <v>550</v>
      </c>
      <c r="L77" s="118"/>
      <c r="M77" s="118"/>
      <c r="N77" s="118">
        <f t="shared" si="14"/>
        <v>550</v>
      </c>
      <c r="O77" s="118"/>
      <c r="P77" s="118">
        <f>N77+O77</f>
        <v>550</v>
      </c>
      <c r="Q77" s="118"/>
      <c r="R77" s="118">
        <f t="shared" si="16"/>
        <v>550</v>
      </c>
      <c r="S77" s="119"/>
    </row>
    <row r="78" spans="1:19" ht="24.75" customHeight="1">
      <c r="A78" s="108">
        <v>57</v>
      </c>
      <c r="B78" s="115">
        <v>426124</v>
      </c>
      <c r="C78" s="121" t="s">
        <v>90</v>
      </c>
      <c r="D78" s="117"/>
      <c r="E78" s="120">
        <v>340</v>
      </c>
      <c r="F78" s="118"/>
      <c r="G78" s="118"/>
      <c r="H78" s="118"/>
      <c r="I78" s="118">
        <v>500</v>
      </c>
      <c r="J78" s="118"/>
      <c r="K78" s="118">
        <f>F78+G78+I78+J78+H78</f>
        <v>500</v>
      </c>
      <c r="L78" s="118"/>
      <c r="M78" s="118"/>
      <c r="N78" s="118">
        <f t="shared" si="14"/>
        <v>500</v>
      </c>
      <c r="O78" s="118"/>
      <c r="P78" s="118">
        <f>N78+O78</f>
        <v>500</v>
      </c>
      <c r="Q78" s="118"/>
      <c r="R78" s="118">
        <f t="shared" si="16"/>
        <v>500</v>
      </c>
      <c r="S78" s="119"/>
    </row>
    <row r="79" spans="1:19" ht="27">
      <c r="A79" s="108">
        <v>58</v>
      </c>
      <c r="B79" s="115">
        <v>426191</v>
      </c>
      <c r="C79" s="121" t="s">
        <v>168</v>
      </c>
      <c r="D79" s="117">
        <v>390</v>
      </c>
      <c r="E79" s="120"/>
      <c r="F79" s="118"/>
      <c r="G79" s="118"/>
      <c r="H79" s="118"/>
      <c r="I79" s="118">
        <v>500</v>
      </c>
      <c r="J79" s="118"/>
      <c r="K79" s="118">
        <f>F79+G79+I79+J79+H79</f>
        <v>500</v>
      </c>
      <c r="L79" s="118"/>
      <c r="M79" s="118"/>
      <c r="N79" s="118">
        <f t="shared" si="14"/>
        <v>500</v>
      </c>
      <c r="O79" s="118"/>
      <c r="P79" s="118">
        <f>N79+O79</f>
        <v>500</v>
      </c>
      <c r="Q79" s="118"/>
      <c r="R79" s="118">
        <f t="shared" si="16"/>
        <v>500</v>
      </c>
      <c r="S79" s="119"/>
    </row>
    <row r="80" spans="1:19" ht="24.75" customHeight="1">
      <c r="A80" s="187"/>
      <c r="B80" s="192"/>
      <c r="C80" s="193" t="s">
        <v>91</v>
      </c>
      <c r="D80" s="195">
        <f>D81+D82</f>
        <v>150</v>
      </c>
      <c r="E80" s="195">
        <f>E81+E82</f>
        <v>0</v>
      </c>
      <c r="F80" s="195"/>
      <c r="G80" s="195"/>
      <c r="H80" s="195"/>
      <c r="I80" s="195">
        <f>I81+I82</f>
        <v>133</v>
      </c>
      <c r="J80" s="195"/>
      <c r="K80" s="191">
        <f>F80+H80+I80+J80</f>
        <v>133</v>
      </c>
      <c r="L80" s="122"/>
      <c r="M80" s="109"/>
      <c r="N80" s="109">
        <f t="shared" si="14"/>
        <v>133</v>
      </c>
      <c r="O80" s="109"/>
      <c r="P80" s="109">
        <f>N80</f>
        <v>133</v>
      </c>
      <c r="Q80" s="109"/>
      <c r="R80" s="109">
        <f t="shared" si="16"/>
        <v>133</v>
      </c>
      <c r="S80" s="114"/>
    </row>
    <row r="81" spans="1:19" ht="27">
      <c r="A81" s="108">
        <v>59</v>
      </c>
      <c r="B81" s="115">
        <v>426211</v>
      </c>
      <c r="C81" s="121" t="s">
        <v>198</v>
      </c>
      <c r="D81" s="117">
        <v>50</v>
      </c>
      <c r="E81" s="120"/>
      <c r="F81" s="118"/>
      <c r="G81" s="118"/>
      <c r="H81" s="118"/>
      <c r="I81" s="118">
        <v>50</v>
      </c>
      <c r="J81" s="118"/>
      <c r="K81" s="118">
        <f t="shared" si="15"/>
        <v>50</v>
      </c>
      <c r="L81" s="118"/>
      <c r="M81" s="118"/>
      <c r="N81" s="118">
        <f t="shared" si="14"/>
        <v>50</v>
      </c>
      <c r="O81" s="118"/>
      <c r="P81" s="118">
        <f>N81+O81</f>
        <v>50</v>
      </c>
      <c r="Q81" s="118"/>
      <c r="R81" s="118">
        <f t="shared" si="16"/>
        <v>50</v>
      </c>
      <c r="S81" s="119"/>
    </row>
    <row r="82" spans="1:19" ht="24.75" customHeight="1">
      <c r="A82" s="108">
        <v>60</v>
      </c>
      <c r="B82" s="115">
        <v>426221</v>
      </c>
      <c r="C82" s="121" t="s">
        <v>199</v>
      </c>
      <c r="D82" s="117">
        <v>100</v>
      </c>
      <c r="E82" s="120"/>
      <c r="F82" s="118"/>
      <c r="G82" s="118"/>
      <c r="H82" s="118"/>
      <c r="I82" s="118">
        <v>83</v>
      </c>
      <c r="J82" s="118"/>
      <c r="K82" s="118">
        <f t="shared" si="15"/>
        <v>83</v>
      </c>
      <c r="L82" s="118"/>
      <c r="M82" s="118"/>
      <c r="N82" s="118">
        <f t="shared" si="14"/>
        <v>83</v>
      </c>
      <c r="O82" s="118"/>
      <c r="P82" s="118">
        <f>N82+O82</f>
        <v>83</v>
      </c>
      <c r="Q82" s="118"/>
      <c r="R82" s="118">
        <f t="shared" si="16"/>
        <v>83</v>
      </c>
      <c r="S82" s="119"/>
    </row>
    <row r="83" spans="1:19" ht="30" customHeight="1">
      <c r="A83" s="187"/>
      <c r="B83" s="192"/>
      <c r="C83" s="193" t="s">
        <v>94</v>
      </c>
      <c r="D83" s="195">
        <f>D84+D85</f>
        <v>780</v>
      </c>
      <c r="E83" s="195">
        <f>E84+E85</f>
        <v>0</v>
      </c>
      <c r="F83" s="195"/>
      <c r="G83" s="195"/>
      <c r="H83" s="195"/>
      <c r="I83" s="195">
        <f>I84+I85</f>
        <v>680</v>
      </c>
      <c r="J83" s="195">
        <f>J84+J85</f>
        <v>0</v>
      </c>
      <c r="K83" s="191">
        <f>F83+H83+I83+J83</f>
        <v>680</v>
      </c>
      <c r="L83" s="122"/>
      <c r="M83" s="109"/>
      <c r="N83" s="109">
        <f t="shared" si="14"/>
        <v>680</v>
      </c>
      <c r="O83" s="109"/>
      <c r="P83" s="109">
        <f>N83</f>
        <v>680</v>
      </c>
      <c r="Q83" s="109"/>
      <c r="R83" s="109">
        <f t="shared" si="16"/>
        <v>680</v>
      </c>
      <c r="S83" s="114"/>
    </row>
    <row r="84" spans="1:19" ht="29.25" customHeight="1">
      <c r="A84" s="108">
        <v>61</v>
      </c>
      <c r="B84" s="115">
        <v>426311</v>
      </c>
      <c r="C84" s="121" t="s">
        <v>95</v>
      </c>
      <c r="D84" s="117">
        <v>390</v>
      </c>
      <c r="E84" s="120"/>
      <c r="F84" s="118"/>
      <c r="G84" s="118"/>
      <c r="H84" s="118"/>
      <c r="I84" s="118">
        <v>350</v>
      </c>
      <c r="J84" s="118"/>
      <c r="K84" s="118">
        <f t="shared" si="15"/>
        <v>350</v>
      </c>
      <c r="L84" s="118"/>
      <c r="M84" s="118"/>
      <c r="N84" s="118">
        <f t="shared" si="14"/>
        <v>350</v>
      </c>
      <c r="O84" s="118"/>
      <c r="P84" s="118">
        <f>N84+O84</f>
        <v>350</v>
      </c>
      <c r="Q84" s="118"/>
      <c r="R84" s="118">
        <f t="shared" si="16"/>
        <v>350</v>
      </c>
      <c r="S84" s="119"/>
    </row>
    <row r="85" spans="1:19" ht="27" customHeight="1">
      <c r="A85" s="108">
        <v>62</v>
      </c>
      <c r="B85" s="115">
        <v>426312</v>
      </c>
      <c r="C85" s="121" t="s">
        <v>96</v>
      </c>
      <c r="D85" s="117">
        <v>390</v>
      </c>
      <c r="E85" s="120"/>
      <c r="F85" s="118"/>
      <c r="G85" s="118"/>
      <c r="H85" s="118"/>
      <c r="I85" s="118">
        <v>330</v>
      </c>
      <c r="J85" s="118"/>
      <c r="K85" s="118">
        <f t="shared" si="15"/>
        <v>330</v>
      </c>
      <c r="L85" s="118"/>
      <c r="M85" s="118"/>
      <c r="N85" s="118">
        <f t="shared" si="14"/>
        <v>330</v>
      </c>
      <c r="O85" s="118"/>
      <c r="P85" s="118">
        <f>N85+O85</f>
        <v>330</v>
      </c>
      <c r="Q85" s="118"/>
      <c r="R85" s="118">
        <f t="shared" si="16"/>
        <v>330</v>
      </c>
      <c r="S85" s="119"/>
    </row>
    <row r="86" spans="1:19" ht="24.75" customHeight="1">
      <c r="A86" s="187"/>
      <c r="B86" s="189"/>
      <c r="C86" s="193" t="s">
        <v>97</v>
      </c>
      <c r="D86" s="191">
        <f>D87+D88+D89</f>
        <v>600</v>
      </c>
      <c r="E86" s="191">
        <f>E87+E88+E89</f>
        <v>2900</v>
      </c>
      <c r="F86" s="191">
        <f>F87+F88+F89+F90</f>
        <v>3300</v>
      </c>
      <c r="G86" s="191"/>
      <c r="H86" s="191"/>
      <c r="I86" s="191">
        <f>I87+I88+I89</f>
        <v>990</v>
      </c>
      <c r="J86" s="191">
        <f>J89</f>
        <v>0</v>
      </c>
      <c r="K86" s="191">
        <f>F86+H86+I86+J86</f>
        <v>4290</v>
      </c>
      <c r="L86" s="109"/>
      <c r="M86" s="109"/>
      <c r="N86" s="109">
        <f t="shared" si="14"/>
        <v>4290</v>
      </c>
      <c r="O86" s="109"/>
      <c r="P86" s="109">
        <f>N86</f>
        <v>4290</v>
      </c>
      <c r="Q86" s="109"/>
      <c r="R86" s="109">
        <f t="shared" si="16"/>
        <v>4290</v>
      </c>
      <c r="S86" s="114"/>
    </row>
    <row r="87" spans="1:19" ht="24.75" customHeight="1">
      <c r="A87" s="108">
        <v>63</v>
      </c>
      <c r="B87" s="115">
        <v>426411</v>
      </c>
      <c r="C87" s="121" t="s">
        <v>35</v>
      </c>
      <c r="D87" s="117"/>
      <c r="E87" s="118">
        <v>2900</v>
      </c>
      <c r="F87" s="118">
        <v>3300</v>
      </c>
      <c r="G87" s="118"/>
      <c r="H87" s="118"/>
      <c r="I87" s="118"/>
      <c r="J87" s="118"/>
      <c r="K87" s="118">
        <f t="shared" si="15"/>
        <v>3300</v>
      </c>
      <c r="L87" s="118"/>
      <c r="M87" s="118"/>
      <c r="N87" s="118">
        <f aca="true" t="shared" si="17" ref="N87:N93">K87+M87</f>
        <v>3300</v>
      </c>
      <c r="O87" s="118"/>
      <c r="P87" s="118">
        <f aca="true" t="shared" si="18" ref="P87:P93">N87+O87</f>
        <v>3300</v>
      </c>
      <c r="Q87" s="118"/>
      <c r="R87" s="118">
        <f t="shared" si="16"/>
        <v>3300</v>
      </c>
      <c r="S87" s="119"/>
    </row>
    <row r="88" spans="1:19" ht="24.75" customHeight="1">
      <c r="A88" s="108">
        <v>64</v>
      </c>
      <c r="B88" s="115">
        <v>426413</v>
      </c>
      <c r="C88" s="121" t="s">
        <v>7</v>
      </c>
      <c r="D88" s="117">
        <v>300</v>
      </c>
      <c r="E88" s="120"/>
      <c r="F88" s="118"/>
      <c r="G88" s="118"/>
      <c r="H88" s="118"/>
      <c r="I88" s="118">
        <v>300</v>
      </c>
      <c r="J88" s="118"/>
      <c r="K88" s="118">
        <f t="shared" si="15"/>
        <v>300</v>
      </c>
      <c r="L88" s="118"/>
      <c r="M88" s="118"/>
      <c r="N88" s="118">
        <f t="shared" si="17"/>
        <v>300</v>
      </c>
      <c r="O88" s="118"/>
      <c r="P88" s="118">
        <f t="shared" si="18"/>
        <v>300</v>
      </c>
      <c r="Q88" s="118"/>
      <c r="R88" s="118">
        <f t="shared" si="16"/>
        <v>300</v>
      </c>
      <c r="S88" s="119"/>
    </row>
    <row r="89" spans="1:19" ht="27">
      <c r="A89" s="108">
        <v>65</v>
      </c>
      <c r="B89" s="115">
        <v>426491</v>
      </c>
      <c r="C89" s="121" t="s">
        <v>98</v>
      </c>
      <c r="D89" s="117">
        <v>300</v>
      </c>
      <c r="E89" s="120"/>
      <c r="F89" s="118"/>
      <c r="G89" s="118"/>
      <c r="H89" s="118"/>
      <c r="I89" s="118">
        <v>690</v>
      </c>
      <c r="J89" s="118"/>
      <c r="K89" s="118">
        <f t="shared" si="15"/>
        <v>690</v>
      </c>
      <c r="L89" s="118"/>
      <c r="M89" s="118"/>
      <c r="N89" s="118">
        <f t="shared" si="17"/>
        <v>690</v>
      </c>
      <c r="O89" s="118"/>
      <c r="P89" s="118">
        <f t="shared" si="18"/>
        <v>690</v>
      </c>
      <c r="Q89" s="118"/>
      <c r="R89" s="118">
        <f t="shared" si="16"/>
        <v>690</v>
      </c>
      <c r="S89" s="119"/>
    </row>
    <row r="90" spans="1:19" ht="24.75" customHeight="1">
      <c r="A90" s="187"/>
      <c r="B90" s="189"/>
      <c r="C90" s="193" t="s">
        <v>99</v>
      </c>
      <c r="D90" s="195">
        <f aca="true" t="shared" si="19" ref="D90:J90">D91+D92+D93</f>
        <v>940</v>
      </c>
      <c r="E90" s="195">
        <f t="shared" si="19"/>
        <v>0</v>
      </c>
      <c r="F90" s="195">
        <f t="shared" si="19"/>
        <v>0</v>
      </c>
      <c r="G90" s="195">
        <f t="shared" si="19"/>
        <v>0</v>
      </c>
      <c r="H90" s="195"/>
      <c r="I90" s="195">
        <f t="shared" si="19"/>
        <v>696</v>
      </c>
      <c r="J90" s="195">
        <f t="shared" si="19"/>
        <v>0</v>
      </c>
      <c r="K90" s="191">
        <f>F90+H90+I90+J90</f>
        <v>696</v>
      </c>
      <c r="L90" s="122"/>
      <c r="M90" s="109"/>
      <c r="N90" s="118">
        <f t="shared" si="17"/>
        <v>696</v>
      </c>
      <c r="O90" s="109"/>
      <c r="P90" s="118">
        <f t="shared" si="18"/>
        <v>696</v>
      </c>
      <c r="Q90" s="118"/>
      <c r="R90" s="109">
        <f t="shared" si="16"/>
        <v>696</v>
      </c>
      <c r="S90" s="119"/>
    </row>
    <row r="91" spans="1:19" ht="24.75" customHeight="1">
      <c r="A91" s="108">
        <v>66</v>
      </c>
      <c r="B91" s="115">
        <v>426531</v>
      </c>
      <c r="C91" s="121" t="s">
        <v>18</v>
      </c>
      <c r="D91" s="117">
        <v>300</v>
      </c>
      <c r="E91" s="120"/>
      <c r="F91" s="118"/>
      <c r="G91" s="118"/>
      <c r="H91" s="118"/>
      <c r="I91" s="118">
        <v>208</v>
      </c>
      <c r="J91" s="118"/>
      <c r="K91" s="118">
        <f t="shared" si="15"/>
        <v>208</v>
      </c>
      <c r="L91" s="118"/>
      <c r="M91" s="118"/>
      <c r="N91" s="118">
        <f t="shared" si="17"/>
        <v>208</v>
      </c>
      <c r="O91" s="118"/>
      <c r="P91" s="118">
        <f t="shared" si="18"/>
        <v>208</v>
      </c>
      <c r="Q91" s="118"/>
      <c r="R91" s="118">
        <f t="shared" si="16"/>
        <v>208</v>
      </c>
      <c r="S91" s="119"/>
    </row>
    <row r="92" spans="1:19" ht="24.75" customHeight="1">
      <c r="A92" s="108">
        <v>67</v>
      </c>
      <c r="B92" s="115">
        <v>426541</v>
      </c>
      <c r="C92" s="121" t="s">
        <v>19</v>
      </c>
      <c r="D92" s="117">
        <v>300</v>
      </c>
      <c r="E92" s="120"/>
      <c r="F92" s="118"/>
      <c r="G92" s="118"/>
      <c r="H92" s="118"/>
      <c r="I92" s="118">
        <v>208</v>
      </c>
      <c r="J92" s="118"/>
      <c r="K92" s="118">
        <f t="shared" si="15"/>
        <v>208</v>
      </c>
      <c r="L92" s="118"/>
      <c r="M92" s="118"/>
      <c r="N92" s="118">
        <f t="shared" si="17"/>
        <v>208</v>
      </c>
      <c r="O92" s="118"/>
      <c r="P92" s="118">
        <f t="shared" si="18"/>
        <v>208</v>
      </c>
      <c r="Q92" s="118"/>
      <c r="R92" s="118">
        <f t="shared" si="16"/>
        <v>208</v>
      </c>
      <c r="S92" s="119"/>
    </row>
    <row r="93" spans="1:19" ht="27">
      <c r="A93" s="108">
        <v>68</v>
      </c>
      <c r="B93" s="115">
        <v>426591</v>
      </c>
      <c r="C93" s="121" t="s">
        <v>100</v>
      </c>
      <c r="D93" s="117">
        <v>340</v>
      </c>
      <c r="E93" s="120"/>
      <c r="F93" s="118"/>
      <c r="G93" s="118"/>
      <c r="H93" s="118"/>
      <c r="I93" s="118">
        <v>280</v>
      </c>
      <c r="J93" s="118"/>
      <c r="K93" s="118">
        <f t="shared" si="15"/>
        <v>280</v>
      </c>
      <c r="L93" s="118"/>
      <c r="M93" s="118"/>
      <c r="N93" s="118">
        <f t="shared" si="17"/>
        <v>280</v>
      </c>
      <c r="O93" s="118"/>
      <c r="P93" s="118">
        <f t="shared" si="18"/>
        <v>280</v>
      </c>
      <c r="Q93" s="118"/>
      <c r="R93" s="118">
        <f t="shared" si="16"/>
        <v>280</v>
      </c>
      <c r="S93" s="119"/>
    </row>
    <row r="94" spans="1:19" ht="31.5" customHeight="1">
      <c r="A94" s="187"/>
      <c r="B94" s="192"/>
      <c r="C94" s="193" t="s">
        <v>101</v>
      </c>
      <c r="D94" s="191" t="e">
        <f>D95+D96+D97+#REF!+D98+#REF!+D101+D103+D104+D105+D106+D107+D108+D109+D110</f>
        <v>#REF!</v>
      </c>
      <c r="E94" s="191" t="e">
        <f>E95+E96+E97+#REF!+E98+#REF!+E101+E103+E104+E105+E106+E107+E108+E109+E110</f>
        <v>#REF!</v>
      </c>
      <c r="F94" s="191">
        <f>F95+F96+F97+F98+F99+F100+F101+F103+F104+F105+F106+F107+F108+F109+F110</f>
        <v>2377716</v>
      </c>
      <c r="G94" s="191">
        <f>G95+G96+G97+G98+G99+G100+G101+G103+G104+G105+G106+G107+G108+G109+G110</f>
        <v>0</v>
      </c>
      <c r="H94" s="191"/>
      <c r="I94" s="191">
        <f>I95+I96+I97+I98+I99+I100+I101+I103+I104+I105+I106+I107+I108+I109+I110+I102</f>
        <v>72083</v>
      </c>
      <c r="J94" s="191">
        <f>J95+J96+J97+J98+J99+J100+J101+J103+J104+J105+J106+J107+J108+J109+J110+J102</f>
        <v>0</v>
      </c>
      <c r="K94" s="191">
        <f>F94+H94+I94+J94</f>
        <v>2449799</v>
      </c>
      <c r="L94" s="109" t="e">
        <f>K95+K96+K97+K98+L100+#REF!+K101+K103+K104+K105+K106+K107+K108+K109+K110</f>
        <v>#REF!</v>
      </c>
      <c r="M94" s="109"/>
      <c r="N94" s="109">
        <f>K94+M94</f>
        <v>2449799</v>
      </c>
      <c r="O94" s="109"/>
      <c r="P94" s="109" t="e">
        <f>P95+P96+P97+P98+P100+#REF!+P101+P103+P104+P105+P106+P107+P108+P109+P110</f>
        <v>#REF!</v>
      </c>
      <c r="Q94" s="109">
        <f>Q95+Q96+Q97+Q98+Q99+Q100+Q101+Q103+Q104+Q105+Q106+Q107+Q108+Q109+Q110+Q102</f>
        <v>-378933</v>
      </c>
      <c r="R94" s="109">
        <f t="shared" si="16"/>
        <v>2070866</v>
      </c>
      <c r="S94" s="114"/>
    </row>
    <row r="95" spans="1:19" ht="24.75" customHeight="1">
      <c r="A95" s="108">
        <v>69</v>
      </c>
      <c r="B95" s="115">
        <v>426711</v>
      </c>
      <c r="C95" s="121" t="s">
        <v>173</v>
      </c>
      <c r="D95" s="117"/>
      <c r="E95" s="118">
        <v>2900</v>
      </c>
      <c r="F95" s="118">
        <v>2000</v>
      </c>
      <c r="G95" s="118"/>
      <c r="H95" s="118"/>
      <c r="I95" s="118"/>
      <c r="J95" s="118"/>
      <c r="K95" s="118">
        <f t="shared" si="15"/>
        <v>2000</v>
      </c>
      <c r="L95" s="118"/>
      <c r="M95" s="118"/>
      <c r="N95" s="118">
        <f aca="true" t="shared" si="20" ref="N95:N110">K95+M95</f>
        <v>2000</v>
      </c>
      <c r="O95" s="118"/>
      <c r="P95" s="118">
        <f aca="true" t="shared" si="21" ref="P95:P110">N95+O95</f>
        <v>2000</v>
      </c>
      <c r="Q95" s="118">
        <v>1000</v>
      </c>
      <c r="R95" s="118">
        <f t="shared" si="16"/>
        <v>3000</v>
      </c>
      <c r="S95" s="119"/>
    </row>
    <row r="96" spans="1:19" ht="33.75" customHeight="1">
      <c r="A96" s="108">
        <v>70</v>
      </c>
      <c r="B96" s="115">
        <v>4267111</v>
      </c>
      <c r="C96" s="121" t="s">
        <v>102</v>
      </c>
      <c r="D96" s="117"/>
      <c r="E96" s="118">
        <v>2500</v>
      </c>
      <c r="F96" s="118">
        <v>1500</v>
      </c>
      <c r="G96" s="118"/>
      <c r="H96" s="118"/>
      <c r="I96" s="118"/>
      <c r="J96" s="118"/>
      <c r="K96" s="118">
        <f t="shared" si="15"/>
        <v>1500</v>
      </c>
      <c r="L96" s="118"/>
      <c r="M96" s="118"/>
      <c r="N96" s="118">
        <f t="shared" si="20"/>
        <v>1500</v>
      </c>
      <c r="O96" s="118"/>
      <c r="P96" s="118">
        <f t="shared" si="21"/>
        <v>1500</v>
      </c>
      <c r="Q96" s="118"/>
      <c r="R96" s="118">
        <f t="shared" si="16"/>
        <v>1500</v>
      </c>
      <c r="S96" s="119"/>
    </row>
    <row r="97" spans="1:19" ht="24.75" customHeight="1">
      <c r="A97" s="108">
        <f>A96+1</f>
        <v>71</v>
      </c>
      <c r="B97" s="115">
        <v>4267112</v>
      </c>
      <c r="C97" s="121" t="s">
        <v>8</v>
      </c>
      <c r="D97" s="117"/>
      <c r="E97" s="120">
        <v>800</v>
      </c>
      <c r="F97" s="118">
        <v>1000</v>
      </c>
      <c r="G97" s="118"/>
      <c r="H97" s="118"/>
      <c r="I97" s="118"/>
      <c r="J97" s="118"/>
      <c r="K97" s="118">
        <f t="shared" si="15"/>
        <v>1000</v>
      </c>
      <c r="L97" s="118"/>
      <c r="M97" s="118"/>
      <c r="N97" s="118">
        <f t="shared" si="20"/>
        <v>1000</v>
      </c>
      <c r="O97" s="118"/>
      <c r="P97" s="118">
        <f t="shared" si="21"/>
        <v>1000</v>
      </c>
      <c r="Q97" s="118">
        <v>500</v>
      </c>
      <c r="R97" s="118">
        <f t="shared" si="16"/>
        <v>1500</v>
      </c>
      <c r="S97" s="119"/>
    </row>
    <row r="98" spans="1:19" ht="49.5" customHeight="1">
      <c r="A98" s="108">
        <f>A97+1</f>
        <v>72</v>
      </c>
      <c r="B98" s="115">
        <v>426721</v>
      </c>
      <c r="C98" s="121" t="s">
        <v>200</v>
      </c>
      <c r="D98" s="117"/>
      <c r="E98" s="118">
        <v>22800</v>
      </c>
      <c r="F98" s="118">
        <v>24000</v>
      </c>
      <c r="G98" s="118"/>
      <c r="H98" s="118"/>
      <c r="I98" s="118"/>
      <c r="J98" s="118"/>
      <c r="K98" s="118">
        <f t="shared" si="15"/>
        <v>24000</v>
      </c>
      <c r="L98" s="118"/>
      <c r="M98" s="118"/>
      <c r="N98" s="118">
        <f t="shared" si="20"/>
        <v>24000</v>
      </c>
      <c r="O98" s="118">
        <v>833</v>
      </c>
      <c r="P98" s="118">
        <f t="shared" si="21"/>
        <v>24833</v>
      </c>
      <c r="Q98" s="118">
        <v>10500</v>
      </c>
      <c r="R98" s="118">
        <f t="shared" si="16"/>
        <v>34500</v>
      </c>
      <c r="S98" s="119"/>
    </row>
    <row r="99" spans="1:19" ht="24.75" customHeight="1">
      <c r="A99" s="108">
        <f aca="true" t="shared" si="22" ref="A99:A106">A98+1</f>
        <v>73</v>
      </c>
      <c r="B99" s="115">
        <v>426751</v>
      </c>
      <c r="C99" s="121" t="s">
        <v>202</v>
      </c>
      <c r="D99" s="117"/>
      <c r="E99" s="118">
        <v>7000</v>
      </c>
      <c r="F99" s="118">
        <v>12000</v>
      </c>
      <c r="G99" s="118"/>
      <c r="H99" s="118"/>
      <c r="I99" s="118"/>
      <c r="J99" s="118"/>
      <c r="K99" s="118">
        <f t="shared" si="15"/>
        <v>12000</v>
      </c>
      <c r="L99" s="118"/>
      <c r="M99" s="118"/>
      <c r="N99" s="118">
        <f>K99+M99</f>
        <v>12000</v>
      </c>
      <c r="O99" s="118"/>
      <c r="P99" s="118">
        <f>N99+O99</f>
        <v>12000</v>
      </c>
      <c r="Q99" s="118"/>
      <c r="R99" s="118">
        <f t="shared" si="16"/>
        <v>12000</v>
      </c>
      <c r="S99" s="119"/>
    </row>
    <row r="100" spans="1:19" ht="36" customHeight="1">
      <c r="A100" s="108">
        <f t="shared" si="22"/>
        <v>74</v>
      </c>
      <c r="B100" s="112">
        <v>426741</v>
      </c>
      <c r="C100" s="74" t="s">
        <v>201</v>
      </c>
      <c r="D100" s="117"/>
      <c r="E100" s="118"/>
      <c r="F100" s="118">
        <v>2317166</v>
      </c>
      <c r="G100" s="118"/>
      <c r="H100" s="118"/>
      <c r="I100" s="118">
        <v>72000</v>
      </c>
      <c r="J100" s="118"/>
      <c r="K100" s="118">
        <f t="shared" si="15"/>
        <v>2389166</v>
      </c>
      <c r="L100" s="109">
        <v>72840</v>
      </c>
      <c r="M100" s="118"/>
      <c r="N100" s="118">
        <f t="shared" si="20"/>
        <v>2389166</v>
      </c>
      <c r="O100" s="118"/>
      <c r="P100" s="118">
        <f t="shared" si="21"/>
        <v>2389166</v>
      </c>
      <c r="Q100" s="118"/>
      <c r="R100" s="118">
        <f t="shared" si="16"/>
        <v>2389166</v>
      </c>
      <c r="S100" s="119"/>
    </row>
    <row r="101" spans="1:19" ht="24.75" customHeight="1">
      <c r="A101" s="108">
        <f t="shared" si="22"/>
        <v>75</v>
      </c>
      <c r="B101" s="115">
        <v>4267511</v>
      </c>
      <c r="C101" s="121" t="s">
        <v>37</v>
      </c>
      <c r="D101" s="117">
        <v>100</v>
      </c>
      <c r="E101" s="120"/>
      <c r="F101" s="118"/>
      <c r="G101" s="118"/>
      <c r="H101" s="118"/>
      <c r="I101" s="118">
        <v>83</v>
      </c>
      <c r="J101" s="118"/>
      <c r="K101" s="118">
        <f t="shared" si="15"/>
        <v>83</v>
      </c>
      <c r="L101" s="118"/>
      <c r="M101" s="118"/>
      <c r="N101" s="118">
        <f t="shared" si="20"/>
        <v>83</v>
      </c>
      <c r="O101" s="118"/>
      <c r="P101" s="118">
        <f t="shared" si="21"/>
        <v>83</v>
      </c>
      <c r="Q101" s="118"/>
      <c r="R101" s="118">
        <f t="shared" si="16"/>
        <v>83</v>
      </c>
      <c r="S101" s="119"/>
    </row>
    <row r="102" spans="1:19" ht="24.75" customHeight="1">
      <c r="A102" s="108">
        <f t="shared" si="22"/>
        <v>76</v>
      </c>
      <c r="B102" s="115">
        <v>42675111</v>
      </c>
      <c r="C102" s="121" t="s">
        <v>237</v>
      </c>
      <c r="D102" s="117"/>
      <c r="E102" s="120"/>
      <c r="F102" s="118"/>
      <c r="G102" s="118"/>
      <c r="H102" s="118"/>
      <c r="I102" s="118"/>
      <c r="J102" s="118"/>
      <c r="K102" s="118">
        <f t="shared" si="15"/>
        <v>0</v>
      </c>
      <c r="L102" s="118"/>
      <c r="M102" s="118"/>
      <c r="N102" s="118"/>
      <c r="O102" s="118"/>
      <c r="P102" s="118"/>
      <c r="Q102" s="118">
        <v>-393525</v>
      </c>
      <c r="R102" s="118">
        <f t="shared" si="16"/>
        <v>-393525</v>
      </c>
      <c r="S102" s="119"/>
    </row>
    <row r="103" spans="1:19" ht="69">
      <c r="A103" s="108">
        <f t="shared" si="22"/>
        <v>77</v>
      </c>
      <c r="B103" s="115">
        <v>426791</v>
      </c>
      <c r="C103" s="121" t="s">
        <v>104</v>
      </c>
      <c r="D103" s="117"/>
      <c r="E103" s="118">
        <v>2900</v>
      </c>
      <c r="F103" s="118">
        <v>4000</v>
      </c>
      <c r="G103" s="118"/>
      <c r="H103" s="118"/>
      <c r="I103" s="118"/>
      <c r="J103" s="118"/>
      <c r="K103" s="118">
        <f t="shared" si="15"/>
        <v>4000</v>
      </c>
      <c r="L103" s="118"/>
      <c r="M103" s="118"/>
      <c r="N103" s="118">
        <f t="shared" si="20"/>
        <v>4000</v>
      </c>
      <c r="O103" s="118"/>
      <c r="P103" s="118">
        <f t="shared" si="21"/>
        <v>4000</v>
      </c>
      <c r="Q103" s="118">
        <v>500</v>
      </c>
      <c r="R103" s="118">
        <f t="shared" si="16"/>
        <v>4500</v>
      </c>
      <c r="S103" s="119"/>
    </row>
    <row r="104" spans="1:19" ht="28.5" customHeight="1">
      <c r="A104" s="108">
        <f t="shared" si="22"/>
        <v>78</v>
      </c>
      <c r="B104" s="115">
        <v>4267911</v>
      </c>
      <c r="C104" s="121" t="s">
        <v>27</v>
      </c>
      <c r="D104" s="117"/>
      <c r="E104" s="118">
        <v>7000</v>
      </c>
      <c r="F104" s="118">
        <v>2300</v>
      </c>
      <c r="G104" s="118"/>
      <c r="H104" s="118"/>
      <c r="I104" s="118"/>
      <c r="J104" s="118"/>
      <c r="K104" s="118">
        <v>2300</v>
      </c>
      <c r="L104" s="118"/>
      <c r="M104" s="118"/>
      <c r="N104" s="118">
        <f t="shared" si="20"/>
        <v>2300</v>
      </c>
      <c r="O104" s="118"/>
      <c r="P104" s="118">
        <f t="shared" si="21"/>
        <v>2300</v>
      </c>
      <c r="Q104" s="118">
        <v>200</v>
      </c>
      <c r="R104" s="118">
        <f t="shared" si="16"/>
        <v>2500</v>
      </c>
      <c r="S104" s="119"/>
    </row>
    <row r="105" spans="1:19" ht="24.75" customHeight="1">
      <c r="A105" s="108">
        <f t="shared" si="22"/>
        <v>79</v>
      </c>
      <c r="B105" s="115">
        <v>4267912</v>
      </c>
      <c r="C105" s="121" t="s">
        <v>28</v>
      </c>
      <c r="D105" s="117"/>
      <c r="E105" s="118">
        <v>3000</v>
      </c>
      <c r="F105" s="118">
        <v>0</v>
      </c>
      <c r="G105" s="118"/>
      <c r="H105" s="118"/>
      <c r="I105" s="118"/>
      <c r="J105" s="118"/>
      <c r="K105" s="118">
        <f t="shared" si="15"/>
        <v>0</v>
      </c>
      <c r="L105" s="118"/>
      <c r="M105" s="118"/>
      <c r="N105" s="118">
        <f t="shared" si="20"/>
        <v>0</v>
      </c>
      <c r="O105" s="118"/>
      <c r="P105" s="118">
        <f t="shared" si="21"/>
        <v>0</v>
      </c>
      <c r="Q105" s="118"/>
      <c r="R105" s="118">
        <f t="shared" si="16"/>
        <v>0</v>
      </c>
      <c r="S105" s="119"/>
    </row>
    <row r="106" spans="1:19" ht="27">
      <c r="A106" s="108">
        <f t="shared" si="22"/>
        <v>80</v>
      </c>
      <c r="B106" s="115">
        <v>4267913</v>
      </c>
      <c r="C106" s="121" t="s">
        <v>105</v>
      </c>
      <c r="D106" s="117"/>
      <c r="E106" s="118">
        <v>700</v>
      </c>
      <c r="F106" s="118">
        <v>500</v>
      </c>
      <c r="G106" s="118"/>
      <c r="H106" s="118"/>
      <c r="I106" s="118"/>
      <c r="J106" s="118"/>
      <c r="K106" s="118">
        <f t="shared" si="15"/>
        <v>500</v>
      </c>
      <c r="L106" s="118"/>
      <c r="M106" s="118"/>
      <c r="N106" s="118">
        <f t="shared" si="20"/>
        <v>500</v>
      </c>
      <c r="O106" s="118"/>
      <c r="P106" s="118">
        <f t="shared" si="21"/>
        <v>500</v>
      </c>
      <c r="Q106" s="118"/>
      <c r="R106" s="118">
        <f t="shared" si="16"/>
        <v>500</v>
      </c>
      <c r="S106" s="119"/>
    </row>
    <row r="107" spans="1:19" ht="24.75" customHeight="1">
      <c r="A107" s="108">
        <f>A106+1</f>
        <v>81</v>
      </c>
      <c r="B107" s="115">
        <v>4267914</v>
      </c>
      <c r="C107" s="121" t="s">
        <v>9</v>
      </c>
      <c r="D107" s="117"/>
      <c r="E107" s="118">
        <v>1300</v>
      </c>
      <c r="F107" s="118">
        <v>800</v>
      </c>
      <c r="G107" s="118"/>
      <c r="H107" s="118"/>
      <c r="I107" s="118"/>
      <c r="J107" s="118"/>
      <c r="K107" s="118">
        <f t="shared" si="15"/>
        <v>800</v>
      </c>
      <c r="L107" s="118"/>
      <c r="M107" s="118"/>
      <c r="N107" s="118">
        <f t="shared" si="20"/>
        <v>800</v>
      </c>
      <c r="O107" s="118"/>
      <c r="P107" s="118">
        <f t="shared" si="21"/>
        <v>800</v>
      </c>
      <c r="Q107" s="118">
        <v>300</v>
      </c>
      <c r="R107" s="118">
        <f t="shared" si="16"/>
        <v>1100</v>
      </c>
      <c r="S107" s="119"/>
    </row>
    <row r="108" spans="1:19" ht="27" customHeight="1">
      <c r="A108" s="108">
        <f>A107+1</f>
        <v>82</v>
      </c>
      <c r="B108" s="115">
        <v>4267915</v>
      </c>
      <c r="C108" s="121" t="s">
        <v>106</v>
      </c>
      <c r="D108" s="117"/>
      <c r="E108" s="120">
        <v>340</v>
      </c>
      <c r="F108" s="118">
        <v>950</v>
      </c>
      <c r="G108" s="118"/>
      <c r="H108" s="118"/>
      <c r="I108" s="118"/>
      <c r="J108" s="118"/>
      <c r="K108" s="118">
        <f t="shared" si="15"/>
        <v>950</v>
      </c>
      <c r="L108" s="118"/>
      <c r="M108" s="118"/>
      <c r="N108" s="118">
        <f t="shared" si="20"/>
        <v>950</v>
      </c>
      <c r="O108" s="118"/>
      <c r="P108" s="118">
        <f t="shared" si="21"/>
        <v>950</v>
      </c>
      <c r="Q108" s="118"/>
      <c r="R108" s="118">
        <f t="shared" si="16"/>
        <v>950</v>
      </c>
      <c r="S108" s="119"/>
    </row>
    <row r="109" spans="1:19" ht="36" customHeight="1">
      <c r="A109" s="108">
        <f>A108+1</f>
        <v>83</v>
      </c>
      <c r="B109" s="115">
        <v>4267916</v>
      </c>
      <c r="C109" s="121" t="s">
        <v>29</v>
      </c>
      <c r="D109" s="117"/>
      <c r="E109" s="118">
        <v>5000</v>
      </c>
      <c r="F109" s="118">
        <v>5000</v>
      </c>
      <c r="G109" s="118"/>
      <c r="H109" s="118"/>
      <c r="I109" s="118"/>
      <c r="J109" s="118"/>
      <c r="K109" s="118">
        <f t="shared" si="15"/>
        <v>5000</v>
      </c>
      <c r="L109" s="118"/>
      <c r="M109" s="118"/>
      <c r="N109" s="118">
        <f t="shared" si="20"/>
        <v>5000</v>
      </c>
      <c r="O109" s="118"/>
      <c r="P109" s="118">
        <f t="shared" si="21"/>
        <v>5000</v>
      </c>
      <c r="Q109" s="118">
        <v>1592</v>
      </c>
      <c r="R109" s="118">
        <f t="shared" si="16"/>
        <v>6592</v>
      </c>
      <c r="S109" s="119"/>
    </row>
    <row r="110" spans="1:19" ht="24.75" customHeight="1">
      <c r="A110" s="108">
        <v>84</v>
      </c>
      <c r="B110" s="115">
        <v>4267917</v>
      </c>
      <c r="C110" s="121" t="s">
        <v>30</v>
      </c>
      <c r="D110" s="117"/>
      <c r="E110" s="118">
        <v>5000</v>
      </c>
      <c r="F110" s="118">
        <v>6500</v>
      </c>
      <c r="G110" s="118"/>
      <c r="H110" s="118"/>
      <c r="I110" s="118"/>
      <c r="J110" s="118"/>
      <c r="K110" s="118">
        <f t="shared" si="15"/>
        <v>6500</v>
      </c>
      <c r="L110" s="127"/>
      <c r="M110" s="118"/>
      <c r="N110" s="118">
        <f t="shared" si="20"/>
        <v>6500</v>
      </c>
      <c r="O110" s="118"/>
      <c r="P110" s="118">
        <f t="shared" si="21"/>
        <v>6500</v>
      </c>
      <c r="Q110" s="118"/>
      <c r="R110" s="118">
        <f t="shared" si="16"/>
        <v>6500</v>
      </c>
      <c r="S110" s="119"/>
    </row>
    <row r="111" spans="1:19" ht="30.75" customHeight="1">
      <c r="A111" s="187"/>
      <c r="B111" s="192"/>
      <c r="C111" s="193" t="s">
        <v>107</v>
      </c>
      <c r="D111" s="191">
        <f aca="true" t="shared" si="23" ref="D111:I111">D112+D116</f>
        <v>780</v>
      </c>
      <c r="E111" s="191">
        <f t="shared" si="23"/>
        <v>2800</v>
      </c>
      <c r="F111" s="191">
        <f t="shared" si="23"/>
        <v>2900</v>
      </c>
      <c r="G111" s="191">
        <f t="shared" si="23"/>
        <v>0</v>
      </c>
      <c r="H111" s="191">
        <f>H116</f>
        <v>0</v>
      </c>
      <c r="I111" s="191">
        <f t="shared" si="23"/>
        <v>83</v>
      </c>
      <c r="J111" s="191">
        <v>0</v>
      </c>
      <c r="K111" s="191">
        <f>F111+H111+I111+J111</f>
        <v>2983</v>
      </c>
      <c r="L111" s="113"/>
      <c r="M111" s="109"/>
      <c r="N111" s="109">
        <f aca="true" t="shared" si="24" ref="N111:N120">K111+M111</f>
        <v>2983</v>
      </c>
      <c r="O111" s="109"/>
      <c r="P111" s="109">
        <f>N111</f>
        <v>2983</v>
      </c>
      <c r="Q111" s="109"/>
      <c r="R111" s="109">
        <f t="shared" si="16"/>
        <v>2983</v>
      </c>
      <c r="S111" s="114"/>
    </row>
    <row r="112" spans="1:19" ht="24.75" customHeight="1">
      <c r="A112" s="187"/>
      <c r="B112" s="189"/>
      <c r="C112" s="193" t="s">
        <v>108</v>
      </c>
      <c r="D112" s="191">
        <f aca="true" t="shared" si="25" ref="D112:J112">D113+D114+D115</f>
        <v>680</v>
      </c>
      <c r="E112" s="191">
        <f t="shared" si="25"/>
        <v>1100</v>
      </c>
      <c r="F112" s="191">
        <f t="shared" si="25"/>
        <v>800</v>
      </c>
      <c r="G112" s="191">
        <f t="shared" si="25"/>
        <v>0</v>
      </c>
      <c r="H112" s="191"/>
      <c r="I112" s="191">
        <f t="shared" si="25"/>
        <v>0</v>
      </c>
      <c r="J112" s="191">
        <f t="shared" si="25"/>
        <v>0</v>
      </c>
      <c r="K112" s="191">
        <f t="shared" si="15"/>
        <v>800</v>
      </c>
      <c r="L112" s="127"/>
      <c r="M112" s="118"/>
      <c r="N112" s="118">
        <f t="shared" si="24"/>
        <v>800</v>
      </c>
      <c r="O112" s="118"/>
      <c r="P112" s="118">
        <f>N112</f>
        <v>800</v>
      </c>
      <c r="Q112" s="118"/>
      <c r="R112" s="118">
        <f t="shared" si="16"/>
        <v>800</v>
      </c>
      <c r="S112" s="114"/>
    </row>
    <row r="113" spans="1:19" ht="24.75" customHeight="1">
      <c r="A113" s="108">
        <v>85</v>
      </c>
      <c r="B113" s="115">
        <v>426811</v>
      </c>
      <c r="C113" s="121" t="s">
        <v>49</v>
      </c>
      <c r="D113" s="117"/>
      <c r="E113" s="118">
        <v>1100</v>
      </c>
      <c r="F113" s="118">
        <v>800</v>
      </c>
      <c r="G113" s="118"/>
      <c r="H113" s="118"/>
      <c r="I113" s="118"/>
      <c r="J113" s="118"/>
      <c r="K113" s="118">
        <f t="shared" si="15"/>
        <v>800</v>
      </c>
      <c r="L113" s="118"/>
      <c r="M113" s="118"/>
      <c r="N113" s="118">
        <f t="shared" si="24"/>
        <v>800</v>
      </c>
      <c r="O113" s="118"/>
      <c r="P113" s="118">
        <f>N113+O113</f>
        <v>800</v>
      </c>
      <c r="Q113" s="118"/>
      <c r="R113" s="118">
        <f t="shared" si="16"/>
        <v>800</v>
      </c>
      <c r="S113" s="119"/>
    </row>
    <row r="114" spans="1:19" ht="37.5" customHeight="1" hidden="1">
      <c r="A114" s="108">
        <v>84</v>
      </c>
      <c r="B114" s="115">
        <v>426812</v>
      </c>
      <c r="C114" s="121" t="s">
        <v>109</v>
      </c>
      <c r="D114" s="117">
        <v>340</v>
      </c>
      <c r="E114" s="120"/>
      <c r="F114" s="118"/>
      <c r="G114" s="118"/>
      <c r="H114" s="118"/>
      <c r="I114" s="118"/>
      <c r="J114" s="118"/>
      <c r="K114" s="109">
        <f t="shared" si="15"/>
        <v>0</v>
      </c>
      <c r="L114" s="118"/>
      <c r="M114" s="118"/>
      <c r="N114" s="118">
        <f t="shared" si="24"/>
        <v>0</v>
      </c>
      <c r="O114" s="118"/>
      <c r="P114" s="118">
        <f>N114+O114</f>
        <v>0</v>
      </c>
      <c r="Q114" s="118"/>
      <c r="R114" s="109">
        <f t="shared" si="16"/>
        <v>0</v>
      </c>
      <c r="S114" s="119"/>
    </row>
    <row r="115" spans="1:19" ht="55.5" customHeight="1" hidden="1">
      <c r="A115" s="108">
        <v>85</v>
      </c>
      <c r="B115" s="115">
        <v>426819</v>
      </c>
      <c r="C115" s="121" t="s">
        <v>110</v>
      </c>
      <c r="D115" s="117">
        <v>340</v>
      </c>
      <c r="E115" s="120"/>
      <c r="F115" s="118">
        <v>0</v>
      </c>
      <c r="G115" s="118"/>
      <c r="H115" s="118"/>
      <c r="I115" s="118"/>
      <c r="J115" s="118"/>
      <c r="K115" s="109">
        <v>0</v>
      </c>
      <c r="L115" s="118"/>
      <c r="M115" s="118"/>
      <c r="N115" s="118">
        <f t="shared" si="24"/>
        <v>0</v>
      </c>
      <c r="O115" s="118"/>
      <c r="P115" s="118">
        <f>N115+O115</f>
        <v>0</v>
      </c>
      <c r="Q115" s="118"/>
      <c r="R115" s="109">
        <f t="shared" si="16"/>
        <v>0</v>
      </c>
      <c r="S115" s="119"/>
    </row>
    <row r="116" spans="1:19" ht="24.75" customHeight="1">
      <c r="A116" s="187"/>
      <c r="B116" s="189"/>
      <c r="C116" s="193" t="s">
        <v>111</v>
      </c>
      <c r="D116" s="191">
        <f aca="true" t="shared" si="26" ref="D116:J116">D117+D118+D119</f>
        <v>100</v>
      </c>
      <c r="E116" s="191">
        <f t="shared" si="26"/>
        <v>1700</v>
      </c>
      <c r="F116" s="191">
        <f t="shared" si="26"/>
        <v>2100</v>
      </c>
      <c r="G116" s="191">
        <f t="shared" si="26"/>
        <v>0</v>
      </c>
      <c r="H116" s="191">
        <f>H118</f>
        <v>0</v>
      </c>
      <c r="I116" s="191">
        <f t="shared" si="26"/>
        <v>83</v>
      </c>
      <c r="J116" s="191">
        <f t="shared" si="26"/>
        <v>0</v>
      </c>
      <c r="K116" s="191">
        <f>F116+H116+I116+J116</f>
        <v>2183</v>
      </c>
      <c r="L116" s="113"/>
      <c r="M116" s="109"/>
      <c r="N116" s="109">
        <f t="shared" si="24"/>
        <v>2183</v>
      </c>
      <c r="O116" s="109"/>
      <c r="P116" s="109">
        <f>N116</f>
        <v>2183</v>
      </c>
      <c r="Q116" s="109"/>
      <c r="R116" s="109">
        <f t="shared" si="16"/>
        <v>2183</v>
      </c>
      <c r="S116" s="114"/>
    </row>
    <row r="117" spans="1:19" ht="36" customHeight="1">
      <c r="A117" s="108">
        <v>86</v>
      </c>
      <c r="B117" s="115">
        <v>426821</v>
      </c>
      <c r="C117" s="121" t="s">
        <v>112</v>
      </c>
      <c r="D117" s="117"/>
      <c r="E117" s="120">
        <v>800</v>
      </c>
      <c r="F117" s="118">
        <v>1000</v>
      </c>
      <c r="G117" s="118"/>
      <c r="H117" s="118"/>
      <c r="I117" s="118"/>
      <c r="J117" s="118"/>
      <c r="K117" s="118">
        <f t="shared" si="15"/>
        <v>1000</v>
      </c>
      <c r="L117" s="118"/>
      <c r="M117" s="118"/>
      <c r="N117" s="118">
        <f t="shared" si="24"/>
        <v>1000</v>
      </c>
      <c r="O117" s="118"/>
      <c r="P117" s="118">
        <f>N117+O117</f>
        <v>1000</v>
      </c>
      <c r="Q117" s="118"/>
      <c r="R117" s="118">
        <f t="shared" si="16"/>
        <v>1000</v>
      </c>
      <c r="S117" s="119"/>
    </row>
    <row r="118" spans="1:19" ht="36" customHeight="1">
      <c r="A118" s="108">
        <v>87</v>
      </c>
      <c r="B118" s="115">
        <v>426822</v>
      </c>
      <c r="C118" s="121" t="s">
        <v>31</v>
      </c>
      <c r="D118" s="117"/>
      <c r="E118" s="118">
        <v>900</v>
      </c>
      <c r="F118" s="118">
        <v>1100</v>
      </c>
      <c r="G118" s="118"/>
      <c r="H118" s="118"/>
      <c r="I118" s="118"/>
      <c r="J118" s="118"/>
      <c r="K118" s="118">
        <f t="shared" si="15"/>
        <v>1100</v>
      </c>
      <c r="L118" s="118"/>
      <c r="M118" s="118"/>
      <c r="N118" s="118">
        <f t="shared" si="24"/>
        <v>1100</v>
      </c>
      <c r="O118" s="118"/>
      <c r="P118" s="118">
        <f>N118+O118</f>
        <v>1100</v>
      </c>
      <c r="Q118" s="118"/>
      <c r="R118" s="118">
        <f t="shared" si="16"/>
        <v>1100</v>
      </c>
      <c r="S118" s="119"/>
    </row>
    <row r="119" spans="1:19" ht="27">
      <c r="A119" s="108">
        <v>88</v>
      </c>
      <c r="B119" s="115">
        <v>426829</v>
      </c>
      <c r="C119" s="121" t="s">
        <v>223</v>
      </c>
      <c r="D119" s="117">
        <v>100</v>
      </c>
      <c r="E119" s="120"/>
      <c r="F119" s="118"/>
      <c r="G119" s="118"/>
      <c r="H119" s="118"/>
      <c r="I119" s="118">
        <v>83</v>
      </c>
      <c r="J119" s="118"/>
      <c r="K119" s="118">
        <f t="shared" si="15"/>
        <v>83</v>
      </c>
      <c r="L119" s="118"/>
      <c r="M119" s="118"/>
      <c r="N119" s="118">
        <f t="shared" si="24"/>
        <v>83</v>
      </c>
      <c r="O119" s="118"/>
      <c r="P119" s="118">
        <f>N119+O119</f>
        <v>83</v>
      </c>
      <c r="Q119" s="118"/>
      <c r="R119" s="118">
        <f t="shared" si="16"/>
        <v>83</v>
      </c>
      <c r="S119" s="119"/>
    </row>
    <row r="120" spans="1:19" ht="24.75" customHeight="1">
      <c r="A120" s="187"/>
      <c r="B120" s="189"/>
      <c r="C120" s="193" t="s">
        <v>113</v>
      </c>
      <c r="D120" s="191">
        <f>D121+D122+D123+D124+D126+D125</f>
        <v>1510</v>
      </c>
      <c r="E120" s="191">
        <f>E121+E122+E123+E124+E126</f>
        <v>1400</v>
      </c>
      <c r="F120" s="191">
        <f>F121+F122+F123+F124+F126+F125</f>
        <v>1000</v>
      </c>
      <c r="G120" s="191">
        <f>G121+G122+G123+G124+G126+G125</f>
        <v>0</v>
      </c>
      <c r="H120" s="191"/>
      <c r="I120" s="191">
        <f>I121+I122+I123+I124+I126+I125</f>
        <v>1731</v>
      </c>
      <c r="J120" s="191">
        <f>J121+J122+J123+J124+J126+J125</f>
        <v>0</v>
      </c>
      <c r="K120" s="191">
        <f>F120+H120+I120+J120</f>
        <v>2731</v>
      </c>
      <c r="L120" s="113"/>
      <c r="M120" s="109"/>
      <c r="N120" s="109">
        <f t="shared" si="24"/>
        <v>2731</v>
      </c>
      <c r="O120" s="109"/>
      <c r="P120" s="109">
        <f>N120</f>
        <v>2731</v>
      </c>
      <c r="Q120" s="109"/>
      <c r="R120" s="109">
        <f t="shared" si="16"/>
        <v>2731</v>
      </c>
      <c r="S120" s="114"/>
    </row>
    <row r="121" spans="1:19" ht="27">
      <c r="A121" s="108">
        <v>89</v>
      </c>
      <c r="B121" s="115">
        <v>426911</v>
      </c>
      <c r="C121" s="121" t="s">
        <v>114</v>
      </c>
      <c r="D121" s="117">
        <v>340</v>
      </c>
      <c r="E121" s="120"/>
      <c r="F121" s="118"/>
      <c r="G121" s="118"/>
      <c r="H121" s="118"/>
      <c r="I121" s="118">
        <v>370</v>
      </c>
      <c r="J121" s="118"/>
      <c r="K121" s="118">
        <f t="shared" si="15"/>
        <v>370</v>
      </c>
      <c r="L121" s="118"/>
      <c r="M121" s="118"/>
      <c r="N121" s="118">
        <f aca="true" t="shared" si="27" ref="N121:N126">K121+M121</f>
        <v>370</v>
      </c>
      <c r="O121" s="118"/>
      <c r="P121" s="118">
        <f aca="true" t="shared" si="28" ref="P121:P126">N121+O121</f>
        <v>370</v>
      </c>
      <c r="Q121" s="118"/>
      <c r="R121" s="118">
        <f t="shared" si="16"/>
        <v>370</v>
      </c>
      <c r="S121" s="119"/>
    </row>
    <row r="122" spans="1:19" ht="31.5" customHeight="1">
      <c r="A122" s="108">
        <v>90</v>
      </c>
      <c r="B122" s="115">
        <v>426912</v>
      </c>
      <c r="C122" s="121" t="s">
        <v>115</v>
      </c>
      <c r="D122" s="117">
        <v>340</v>
      </c>
      <c r="E122" s="120"/>
      <c r="F122" s="118"/>
      <c r="G122" s="118"/>
      <c r="H122" s="118"/>
      <c r="I122" s="118">
        <v>370</v>
      </c>
      <c r="J122" s="118"/>
      <c r="K122" s="118">
        <f t="shared" si="15"/>
        <v>370</v>
      </c>
      <c r="L122" s="118"/>
      <c r="M122" s="118"/>
      <c r="N122" s="118">
        <f t="shared" si="27"/>
        <v>370</v>
      </c>
      <c r="O122" s="118"/>
      <c r="P122" s="118">
        <f t="shared" si="28"/>
        <v>370</v>
      </c>
      <c r="Q122" s="118"/>
      <c r="R122" s="118">
        <f t="shared" si="16"/>
        <v>370</v>
      </c>
      <c r="S122" s="119"/>
    </row>
    <row r="123" spans="1:19" ht="24.75" customHeight="1">
      <c r="A123" s="108">
        <v>91</v>
      </c>
      <c r="B123" s="115">
        <v>426913</v>
      </c>
      <c r="C123" s="121" t="s">
        <v>21</v>
      </c>
      <c r="D123" s="117">
        <v>340</v>
      </c>
      <c r="E123" s="120"/>
      <c r="F123" s="118"/>
      <c r="G123" s="118"/>
      <c r="H123" s="118"/>
      <c r="I123" s="118">
        <v>600</v>
      </c>
      <c r="J123" s="118"/>
      <c r="K123" s="118">
        <f t="shared" si="15"/>
        <v>600</v>
      </c>
      <c r="L123" s="118"/>
      <c r="M123" s="118"/>
      <c r="N123" s="118">
        <f t="shared" si="27"/>
        <v>600</v>
      </c>
      <c r="O123" s="118"/>
      <c r="P123" s="118">
        <f t="shared" si="28"/>
        <v>600</v>
      </c>
      <c r="Q123" s="118"/>
      <c r="R123" s="118">
        <f t="shared" si="16"/>
        <v>600</v>
      </c>
      <c r="S123" s="119"/>
    </row>
    <row r="124" spans="1:19" ht="24.75" customHeight="1">
      <c r="A124" s="108">
        <v>92</v>
      </c>
      <c r="B124" s="115">
        <v>426914</v>
      </c>
      <c r="C124" s="121" t="s">
        <v>20</v>
      </c>
      <c r="D124" s="117">
        <v>100</v>
      </c>
      <c r="E124" s="120"/>
      <c r="F124" s="118"/>
      <c r="G124" s="118"/>
      <c r="H124" s="118"/>
      <c r="I124" s="118">
        <v>58</v>
      </c>
      <c r="J124" s="118"/>
      <c r="K124" s="118">
        <f t="shared" si="15"/>
        <v>58</v>
      </c>
      <c r="L124" s="118"/>
      <c r="M124" s="118"/>
      <c r="N124" s="118">
        <f t="shared" si="27"/>
        <v>58</v>
      </c>
      <c r="O124" s="118"/>
      <c r="P124" s="118">
        <f t="shared" si="28"/>
        <v>58</v>
      </c>
      <c r="Q124" s="118"/>
      <c r="R124" s="118">
        <f t="shared" si="16"/>
        <v>58</v>
      </c>
      <c r="S124" s="119"/>
    </row>
    <row r="125" spans="1:19" ht="24.75" customHeight="1">
      <c r="A125" s="108">
        <v>93</v>
      </c>
      <c r="B125" s="115">
        <v>426915</v>
      </c>
      <c r="C125" s="121" t="s">
        <v>167</v>
      </c>
      <c r="D125" s="117">
        <v>390</v>
      </c>
      <c r="E125" s="120"/>
      <c r="F125" s="118"/>
      <c r="G125" s="118"/>
      <c r="H125" s="118"/>
      <c r="I125" s="118">
        <v>333</v>
      </c>
      <c r="J125" s="118"/>
      <c r="K125" s="118">
        <f t="shared" si="15"/>
        <v>333</v>
      </c>
      <c r="L125" s="118"/>
      <c r="M125" s="118"/>
      <c r="N125" s="118">
        <f t="shared" si="27"/>
        <v>333</v>
      </c>
      <c r="O125" s="118"/>
      <c r="P125" s="118">
        <f t="shared" si="28"/>
        <v>333</v>
      </c>
      <c r="Q125" s="118"/>
      <c r="R125" s="118">
        <f t="shared" si="16"/>
        <v>333</v>
      </c>
      <c r="S125" s="119"/>
    </row>
    <row r="126" spans="1:19" ht="29.25" customHeight="1">
      <c r="A126" s="108">
        <v>94</v>
      </c>
      <c r="B126" s="115">
        <v>426919</v>
      </c>
      <c r="C126" s="121" t="s">
        <v>33</v>
      </c>
      <c r="D126" s="117"/>
      <c r="E126" s="118">
        <v>1400</v>
      </c>
      <c r="F126" s="118">
        <v>1000</v>
      </c>
      <c r="G126" s="118"/>
      <c r="H126" s="118"/>
      <c r="I126" s="118"/>
      <c r="J126" s="118"/>
      <c r="K126" s="118">
        <f t="shared" si="15"/>
        <v>1000</v>
      </c>
      <c r="L126" s="118"/>
      <c r="M126" s="118"/>
      <c r="N126" s="118">
        <f t="shared" si="27"/>
        <v>1000</v>
      </c>
      <c r="O126" s="118"/>
      <c r="P126" s="118">
        <f t="shared" si="28"/>
        <v>1000</v>
      </c>
      <c r="Q126" s="118"/>
      <c r="R126" s="118">
        <f t="shared" si="16"/>
        <v>1000</v>
      </c>
      <c r="S126" s="119"/>
    </row>
    <row r="127" spans="1:19" ht="24.75" customHeight="1">
      <c r="A127" s="187"/>
      <c r="B127" s="189"/>
      <c r="C127" s="193" t="s">
        <v>180</v>
      </c>
      <c r="D127" s="191" t="e">
        <f>D130+D135+#REF!+D140+D144+D148+D170+D179</f>
        <v>#REF!</v>
      </c>
      <c r="E127" s="191" t="e">
        <f>E130+E135+#REF!+E140+E144+E148+E170+E179+#REF!+E187+E192+E196+E201+E203+E208</f>
        <v>#REF!</v>
      </c>
      <c r="F127" s="191">
        <f>F130+F135+F140+F143+F145+F170+F179+F187+F192+F196+F201+F203+F208+F128+F150</f>
        <v>5067</v>
      </c>
      <c r="G127" s="191" t="e">
        <f>G130+G135+G140+G144+G148+G170+G179+G187+G192+G196+G201+G203+G208</f>
        <v>#REF!</v>
      </c>
      <c r="H127" s="191">
        <f>H130</f>
        <v>0</v>
      </c>
      <c r="I127" s="191">
        <f>I128+I130+I135+I143+I145+I150</f>
        <v>4169</v>
      </c>
      <c r="J127" s="191">
        <f>J135</f>
        <v>0</v>
      </c>
      <c r="K127" s="191">
        <f>F127+H127+I127+J127</f>
        <v>9236</v>
      </c>
      <c r="L127" s="109"/>
      <c r="M127" s="109"/>
      <c r="N127" s="109">
        <f aca="true" t="shared" si="29" ref="N127:N135">K127+M127</f>
        <v>9236</v>
      </c>
      <c r="O127" s="109"/>
      <c r="P127" s="109">
        <f>N127</f>
        <v>9236</v>
      </c>
      <c r="Q127" s="109">
        <f>Q130+Q135+Q140+Q143+Q145+Q170+Q179+Q187+Q192+Q196+Q201+Q203+Q208+Q128+Q150</f>
        <v>-14650</v>
      </c>
      <c r="R127" s="109">
        <f t="shared" si="16"/>
        <v>-5414</v>
      </c>
      <c r="S127" s="114"/>
    </row>
    <row r="128" spans="1:19" ht="24.75" customHeight="1">
      <c r="A128" s="187"/>
      <c r="B128" s="189"/>
      <c r="C128" s="193" t="s">
        <v>231</v>
      </c>
      <c r="D128" s="194"/>
      <c r="E128" s="191">
        <f>E129+E130+E131+E132</f>
        <v>6800</v>
      </c>
      <c r="F128" s="191">
        <f>F129</f>
        <v>0</v>
      </c>
      <c r="G128" s="191">
        <f>G129+G130+G131+G132</f>
        <v>0</v>
      </c>
      <c r="H128" s="191"/>
      <c r="I128" s="191"/>
      <c r="J128" s="191">
        <f>J129+J130+J131+J132</f>
        <v>0</v>
      </c>
      <c r="K128" s="191">
        <f>F128+G128+I128+J128</f>
        <v>0</v>
      </c>
      <c r="L128" s="109"/>
      <c r="M128" s="109"/>
      <c r="N128" s="109"/>
      <c r="O128" s="109"/>
      <c r="P128" s="109"/>
      <c r="Q128" s="109"/>
      <c r="R128" s="109">
        <f t="shared" si="16"/>
        <v>0</v>
      </c>
      <c r="S128" s="114"/>
    </row>
    <row r="129" spans="1:19" ht="24.75" customHeight="1">
      <c r="A129" s="108">
        <v>95</v>
      </c>
      <c r="B129" s="115">
        <v>512111</v>
      </c>
      <c r="C129" s="121" t="s">
        <v>232</v>
      </c>
      <c r="D129" s="117"/>
      <c r="E129" s="120">
        <v>600</v>
      </c>
      <c r="F129" s="118">
        <v>0</v>
      </c>
      <c r="G129" s="118"/>
      <c r="H129" s="118"/>
      <c r="I129" s="118"/>
      <c r="J129" s="118"/>
      <c r="K129" s="118">
        <f>F129+G129+I129+J129</f>
        <v>0</v>
      </c>
      <c r="L129" s="118"/>
      <c r="M129" s="118"/>
      <c r="N129" s="118"/>
      <c r="O129" s="118"/>
      <c r="P129" s="118"/>
      <c r="Q129" s="118"/>
      <c r="R129" s="118">
        <f t="shared" si="16"/>
        <v>0</v>
      </c>
      <c r="S129" s="114"/>
    </row>
    <row r="130" spans="1:19" ht="24.75" customHeight="1">
      <c r="A130" s="187"/>
      <c r="B130" s="189"/>
      <c r="C130" s="193" t="s">
        <v>116</v>
      </c>
      <c r="D130" s="194"/>
      <c r="E130" s="191">
        <f>E131+E132+E133+E134</f>
        <v>4600</v>
      </c>
      <c r="F130" s="191">
        <f>F131+F132+F133+F134</f>
        <v>4100</v>
      </c>
      <c r="G130" s="191">
        <f>G131+G132+G133+G134</f>
        <v>0</v>
      </c>
      <c r="H130" s="191">
        <f>H134</f>
        <v>0</v>
      </c>
      <c r="I130" s="191">
        <f>I131+I132+I133+I134</f>
        <v>1207</v>
      </c>
      <c r="J130" s="191">
        <f>J131+J132+J133+J134</f>
        <v>0</v>
      </c>
      <c r="K130" s="191">
        <f>F130+H130+I130+J130</f>
        <v>5307</v>
      </c>
      <c r="L130" s="109"/>
      <c r="M130" s="109"/>
      <c r="N130" s="109">
        <f t="shared" si="29"/>
        <v>5307</v>
      </c>
      <c r="O130" s="109"/>
      <c r="P130" s="109">
        <f>N130</f>
        <v>5307</v>
      </c>
      <c r="Q130" s="109">
        <f>Q131+Q132+Q133+Q134</f>
        <v>350</v>
      </c>
      <c r="R130" s="109">
        <f t="shared" si="16"/>
        <v>5657</v>
      </c>
      <c r="S130" s="114"/>
    </row>
    <row r="131" spans="1:19" ht="24.75" customHeight="1">
      <c r="A131" s="108">
        <v>96</v>
      </c>
      <c r="B131" s="115">
        <v>512211</v>
      </c>
      <c r="C131" s="121" t="s">
        <v>10</v>
      </c>
      <c r="D131" s="117"/>
      <c r="E131" s="120">
        <v>600</v>
      </c>
      <c r="F131" s="118"/>
      <c r="G131" s="118"/>
      <c r="H131" s="118"/>
      <c r="I131" s="118">
        <v>990</v>
      </c>
      <c r="J131" s="118"/>
      <c r="K131" s="118">
        <f t="shared" si="15"/>
        <v>990</v>
      </c>
      <c r="L131" s="118"/>
      <c r="M131" s="118"/>
      <c r="N131" s="118">
        <f t="shared" si="29"/>
        <v>990</v>
      </c>
      <c r="O131" s="118"/>
      <c r="P131" s="118">
        <f>N131+O131</f>
        <v>990</v>
      </c>
      <c r="Q131" s="118"/>
      <c r="R131" s="118">
        <f t="shared" si="16"/>
        <v>990</v>
      </c>
      <c r="S131" s="119"/>
    </row>
    <row r="132" spans="1:19" ht="38.25" customHeight="1">
      <c r="A132" s="108">
        <v>97</v>
      </c>
      <c r="B132" s="115">
        <v>512212</v>
      </c>
      <c r="C132" s="121" t="s">
        <v>117</v>
      </c>
      <c r="D132" s="117"/>
      <c r="E132" s="118">
        <v>1000</v>
      </c>
      <c r="F132" s="118"/>
      <c r="G132" s="118"/>
      <c r="H132" s="118"/>
      <c r="I132" s="118">
        <v>217</v>
      </c>
      <c r="J132" s="118"/>
      <c r="K132" s="118">
        <f t="shared" si="15"/>
        <v>217</v>
      </c>
      <c r="L132" s="118"/>
      <c r="M132" s="118"/>
      <c r="N132" s="118">
        <f t="shared" si="29"/>
        <v>217</v>
      </c>
      <c r="O132" s="118"/>
      <c r="P132" s="118">
        <f>N132+O132</f>
        <v>217</v>
      </c>
      <c r="Q132" s="118"/>
      <c r="R132" s="118">
        <f t="shared" si="16"/>
        <v>217</v>
      </c>
      <c r="S132" s="119"/>
    </row>
    <row r="133" spans="1:19" ht="24.75" customHeight="1">
      <c r="A133" s="108">
        <v>98</v>
      </c>
      <c r="B133" s="115">
        <v>512221</v>
      </c>
      <c r="C133" s="121" t="s">
        <v>11</v>
      </c>
      <c r="D133" s="117"/>
      <c r="E133" s="118">
        <v>1000</v>
      </c>
      <c r="F133" s="118">
        <v>3300</v>
      </c>
      <c r="G133" s="118"/>
      <c r="H133" s="118"/>
      <c r="I133" s="118"/>
      <c r="J133" s="118"/>
      <c r="K133" s="118">
        <v>3300</v>
      </c>
      <c r="L133" s="118"/>
      <c r="M133" s="118"/>
      <c r="N133" s="118">
        <f t="shared" si="29"/>
        <v>3300</v>
      </c>
      <c r="O133" s="118"/>
      <c r="P133" s="118">
        <f>N133+O133</f>
        <v>3300</v>
      </c>
      <c r="Q133" s="118">
        <v>350</v>
      </c>
      <c r="R133" s="118">
        <f t="shared" si="16"/>
        <v>3650</v>
      </c>
      <c r="S133" s="119"/>
    </row>
    <row r="134" spans="1:19" ht="24.75" customHeight="1">
      <c r="A134" s="108">
        <v>99</v>
      </c>
      <c r="B134" s="115">
        <v>512222</v>
      </c>
      <c r="C134" s="121" t="s">
        <v>12</v>
      </c>
      <c r="D134" s="117"/>
      <c r="E134" s="118">
        <v>2000</v>
      </c>
      <c r="F134" s="118">
        <v>800</v>
      </c>
      <c r="G134" s="118"/>
      <c r="H134" s="118"/>
      <c r="I134" s="118"/>
      <c r="J134" s="118"/>
      <c r="K134" s="118">
        <f t="shared" si="15"/>
        <v>800</v>
      </c>
      <c r="L134" s="118"/>
      <c r="M134" s="118"/>
      <c r="N134" s="118">
        <f t="shared" si="29"/>
        <v>800</v>
      </c>
      <c r="O134" s="118"/>
      <c r="P134" s="118">
        <f>N134+O134</f>
        <v>800</v>
      </c>
      <c r="Q134" s="118"/>
      <c r="R134" s="118">
        <f aca="true" t="shared" si="30" ref="R134:R151">K134+Q134</f>
        <v>800</v>
      </c>
      <c r="S134" s="119"/>
    </row>
    <row r="135" spans="1:19" ht="24.75" customHeight="1">
      <c r="A135" s="223"/>
      <c r="B135" s="224"/>
      <c r="C135" s="225" t="s">
        <v>293</v>
      </c>
      <c r="D135" s="226"/>
      <c r="E135" s="227" t="e">
        <f>#REF!+E137+#REF!</f>
        <v>#REF!</v>
      </c>
      <c r="F135" s="228">
        <f>F137+F141+F142</f>
        <v>0</v>
      </c>
      <c r="G135" s="228" t="e">
        <f>#REF!+G137+G141+G142</f>
        <v>#REF!</v>
      </c>
      <c r="H135" s="228"/>
      <c r="I135" s="228">
        <f>I137+I141+I142+I136</f>
        <v>1562</v>
      </c>
      <c r="J135" s="228">
        <f>J141</f>
        <v>0</v>
      </c>
      <c r="K135" s="228">
        <f>F135+H135+I135+J135</f>
        <v>1562</v>
      </c>
      <c r="L135" s="128"/>
      <c r="M135" s="109"/>
      <c r="N135" s="109">
        <f t="shared" si="29"/>
        <v>1562</v>
      </c>
      <c r="O135" s="109"/>
      <c r="P135" s="109">
        <f>N135</f>
        <v>1562</v>
      </c>
      <c r="Q135" s="109"/>
      <c r="R135" s="109">
        <f t="shared" si="30"/>
        <v>1562</v>
      </c>
      <c r="S135" s="114"/>
    </row>
    <row r="136" spans="1:19" ht="31.5" customHeight="1">
      <c r="A136" s="108">
        <v>100</v>
      </c>
      <c r="B136" s="140">
        <v>512231</v>
      </c>
      <c r="C136" s="10" t="s">
        <v>119</v>
      </c>
      <c r="D136" s="117"/>
      <c r="E136" s="122"/>
      <c r="F136" s="109"/>
      <c r="G136" s="109"/>
      <c r="H136" s="109"/>
      <c r="I136" s="118">
        <v>80</v>
      </c>
      <c r="J136" s="109"/>
      <c r="K136" s="118">
        <f aca="true" t="shared" si="31" ref="K136:K151">F136+G136+I136+J136</f>
        <v>80</v>
      </c>
      <c r="L136" s="128"/>
      <c r="M136" s="109"/>
      <c r="N136" s="109"/>
      <c r="O136" s="109"/>
      <c r="P136" s="109"/>
      <c r="Q136" s="109"/>
      <c r="R136" s="109"/>
      <c r="S136" s="114"/>
    </row>
    <row r="137" spans="1:19" ht="24.75" customHeight="1">
      <c r="A137" s="108">
        <v>101</v>
      </c>
      <c r="B137" s="115">
        <v>512232</v>
      </c>
      <c r="C137" s="121" t="s">
        <v>13</v>
      </c>
      <c r="D137" s="117"/>
      <c r="E137" s="120">
        <v>100</v>
      </c>
      <c r="F137" s="118"/>
      <c r="G137" s="118"/>
      <c r="H137" s="118"/>
      <c r="I137" s="118">
        <v>42</v>
      </c>
      <c r="J137" s="118"/>
      <c r="K137" s="118">
        <v>42</v>
      </c>
      <c r="L137" s="118"/>
      <c r="M137" s="118"/>
      <c r="N137" s="118">
        <f aca="true" t="shared" si="32" ref="N137:N142">K137+M137</f>
        <v>42</v>
      </c>
      <c r="O137" s="118"/>
      <c r="P137" s="118">
        <f aca="true" t="shared" si="33" ref="P137:P142">N137+O137</f>
        <v>42</v>
      </c>
      <c r="Q137" s="118"/>
      <c r="R137" s="118">
        <f t="shared" si="30"/>
        <v>42</v>
      </c>
      <c r="S137" s="119"/>
    </row>
    <row r="138" spans="1:19" ht="24.75" customHeight="1" hidden="1">
      <c r="A138" s="108"/>
      <c r="B138" s="112"/>
      <c r="C138" s="74" t="s">
        <v>120</v>
      </c>
      <c r="D138" s="117"/>
      <c r="E138" s="109">
        <f>E139+E140+E141+E142</f>
        <v>1000</v>
      </c>
      <c r="F138" s="109">
        <f>F139+F140+F141+F142</f>
        <v>0</v>
      </c>
      <c r="G138" s="109"/>
      <c r="H138" s="109"/>
      <c r="I138" s="109">
        <f>I139+I140+I141+I142</f>
        <v>1440</v>
      </c>
      <c r="J138" s="109"/>
      <c r="K138" s="118">
        <f t="shared" si="31"/>
        <v>1440</v>
      </c>
      <c r="L138" s="127"/>
      <c r="M138" s="118"/>
      <c r="N138" s="118">
        <f t="shared" si="32"/>
        <v>1440</v>
      </c>
      <c r="O138" s="118"/>
      <c r="P138" s="118">
        <f t="shared" si="33"/>
        <v>1440</v>
      </c>
      <c r="Q138" s="118"/>
      <c r="R138" s="118">
        <f t="shared" si="30"/>
        <v>1440</v>
      </c>
      <c r="S138" s="119"/>
    </row>
    <row r="139" spans="1:19" ht="24.75" customHeight="1" hidden="1">
      <c r="A139" s="108"/>
      <c r="B139" s="115"/>
      <c r="C139" s="121"/>
      <c r="D139" s="117"/>
      <c r="E139" s="120"/>
      <c r="F139" s="118"/>
      <c r="G139" s="118"/>
      <c r="H139" s="118"/>
      <c r="I139" s="118"/>
      <c r="J139" s="118"/>
      <c r="K139" s="118">
        <f t="shared" si="31"/>
        <v>0</v>
      </c>
      <c r="L139" s="118"/>
      <c r="M139" s="118"/>
      <c r="N139" s="118">
        <f t="shared" si="32"/>
        <v>0</v>
      </c>
      <c r="O139" s="118"/>
      <c r="P139" s="118">
        <f t="shared" si="33"/>
        <v>0</v>
      </c>
      <c r="Q139" s="118"/>
      <c r="R139" s="118">
        <f t="shared" si="30"/>
        <v>0</v>
      </c>
      <c r="S139" s="119"/>
    </row>
    <row r="140" spans="1:19" ht="24.75" customHeight="1" hidden="1">
      <c r="A140" s="108"/>
      <c r="B140" s="115"/>
      <c r="C140" s="121"/>
      <c r="D140" s="117"/>
      <c r="E140" s="120"/>
      <c r="F140" s="118"/>
      <c r="G140" s="118"/>
      <c r="H140" s="118"/>
      <c r="I140" s="118"/>
      <c r="J140" s="118"/>
      <c r="K140" s="118">
        <f t="shared" si="31"/>
        <v>0</v>
      </c>
      <c r="L140" s="118"/>
      <c r="M140" s="118"/>
      <c r="N140" s="118">
        <f t="shared" si="32"/>
        <v>0</v>
      </c>
      <c r="O140" s="118"/>
      <c r="P140" s="118">
        <f t="shared" si="33"/>
        <v>0</v>
      </c>
      <c r="Q140" s="118"/>
      <c r="R140" s="118">
        <f t="shared" si="30"/>
        <v>0</v>
      </c>
      <c r="S140" s="119"/>
    </row>
    <row r="141" spans="1:19" ht="24.75" customHeight="1">
      <c r="A141" s="108">
        <v>102</v>
      </c>
      <c r="B141" s="115">
        <v>512251</v>
      </c>
      <c r="C141" s="121" t="s">
        <v>121</v>
      </c>
      <c r="D141" s="117"/>
      <c r="E141" s="120">
        <v>300</v>
      </c>
      <c r="F141" s="118"/>
      <c r="G141" s="118"/>
      <c r="H141" s="118"/>
      <c r="I141" s="118">
        <v>650</v>
      </c>
      <c r="J141" s="118"/>
      <c r="K141" s="118">
        <f t="shared" si="31"/>
        <v>650</v>
      </c>
      <c r="L141" s="118"/>
      <c r="M141" s="118"/>
      <c r="N141" s="118">
        <f t="shared" si="32"/>
        <v>650</v>
      </c>
      <c r="O141" s="118"/>
      <c r="P141" s="118">
        <f t="shared" si="33"/>
        <v>650</v>
      </c>
      <c r="Q141" s="118"/>
      <c r="R141" s="118">
        <f t="shared" si="30"/>
        <v>650</v>
      </c>
      <c r="S141" s="119"/>
    </row>
    <row r="142" spans="1:19" ht="24.75" customHeight="1">
      <c r="A142" s="108">
        <v>103</v>
      </c>
      <c r="B142" s="115">
        <v>5122511</v>
      </c>
      <c r="C142" s="121" t="s">
        <v>122</v>
      </c>
      <c r="D142" s="117"/>
      <c r="E142" s="120">
        <v>700</v>
      </c>
      <c r="F142" s="118"/>
      <c r="G142" s="118"/>
      <c r="H142" s="118"/>
      <c r="I142" s="118">
        <v>790</v>
      </c>
      <c r="J142" s="159"/>
      <c r="K142" s="118">
        <f t="shared" si="31"/>
        <v>790</v>
      </c>
      <c r="L142" s="118"/>
      <c r="M142" s="118"/>
      <c r="N142" s="118">
        <f t="shared" si="32"/>
        <v>790</v>
      </c>
      <c r="O142" s="118"/>
      <c r="P142" s="118">
        <f t="shared" si="33"/>
        <v>790</v>
      </c>
      <c r="Q142" s="118"/>
      <c r="R142" s="118">
        <f t="shared" si="30"/>
        <v>790</v>
      </c>
      <c r="S142" s="119"/>
    </row>
    <row r="143" spans="1:19" ht="24.75" customHeight="1">
      <c r="A143" s="187"/>
      <c r="B143" s="192"/>
      <c r="C143" s="193" t="s">
        <v>34</v>
      </c>
      <c r="D143" s="194"/>
      <c r="E143" s="191">
        <f>E144</f>
        <v>1000</v>
      </c>
      <c r="F143" s="191">
        <f>F144</f>
        <v>0</v>
      </c>
      <c r="G143" s="191">
        <f>G144</f>
        <v>0</v>
      </c>
      <c r="H143" s="191"/>
      <c r="I143" s="191">
        <f>I144</f>
        <v>200</v>
      </c>
      <c r="J143" s="191">
        <f>J144</f>
        <v>0</v>
      </c>
      <c r="K143" s="191">
        <f>F143+H143+I143+J143</f>
        <v>200</v>
      </c>
      <c r="L143" s="113"/>
      <c r="M143" s="109"/>
      <c r="N143" s="109">
        <f aca="true" t="shared" si="34" ref="N143:N151">K143+M143</f>
        <v>200</v>
      </c>
      <c r="O143" s="109"/>
      <c r="P143" s="109">
        <f>N143</f>
        <v>200</v>
      </c>
      <c r="Q143" s="109"/>
      <c r="R143" s="109">
        <f t="shared" si="30"/>
        <v>200</v>
      </c>
      <c r="S143" s="114"/>
    </row>
    <row r="144" spans="1:19" ht="24.75" customHeight="1">
      <c r="A144" s="108">
        <v>104</v>
      </c>
      <c r="B144" s="115">
        <v>512411</v>
      </c>
      <c r="C144" s="121" t="s">
        <v>34</v>
      </c>
      <c r="D144" s="117"/>
      <c r="E144" s="118">
        <v>1000</v>
      </c>
      <c r="F144" s="118"/>
      <c r="G144" s="118"/>
      <c r="H144" s="118"/>
      <c r="I144" s="118">
        <v>200</v>
      </c>
      <c r="J144" s="118"/>
      <c r="K144" s="118">
        <f t="shared" si="31"/>
        <v>200</v>
      </c>
      <c r="L144" s="118"/>
      <c r="M144" s="118"/>
      <c r="N144" s="118">
        <f t="shared" si="34"/>
        <v>200</v>
      </c>
      <c r="O144" s="118"/>
      <c r="P144" s="118">
        <f>N144+O144</f>
        <v>200</v>
      </c>
      <c r="Q144" s="118"/>
      <c r="R144" s="118">
        <f t="shared" si="30"/>
        <v>200</v>
      </c>
      <c r="S144" s="119"/>
    </row>
    <row r="145" spans="1:19" ht="31.5" customHeight="1">
      <c r="A145" s="187"/>
      <c r="B145" s="189"/>
      <c r="C145" s="193" t="s">
        <v>295</v>
      </c>
      <c r="D145" s="194"/>
      <c r="E145" s="191">
        <f>E146+E147+E148+E149</f>
        <v>4000</v>
      </c>
      <c r="F145" s="191">
        <f>F146+F147+F148+F149</f>
        <v>967</v>
      </c>
      <c r="G145" s="191">
        <f>G146+G147+G148+G149</f>
        <v>0</v>
      </c>
      <c r="H145" s="191"/>
      <c r="I145" s="191">
        <f>I146+I147+I148+I149</f>
        <v>500</v>
      </c>
      <c r="J145" s="191">
        <f>J146+J147+J148+J149</f>
        <v>0</v>
      </c>
      <c r="K145" s="191">
        <f>F145+H145+I145+J145</f>
        <v>1467</v>
      </c>
      <c r="L145" s="109"/>
      <c r="M145" s="109"/>
      <c r="N145" s="109">
        <f t="shared" si="34"/>
        <v>1467</v>
      </c>
      <c r="O145" s="109"/>
      <c r="P145" s="109">
        <f>N145</f>
        <v>1467</v>
      </c>
      <c r="Q145" s="109">
        <f>Q146+Q147+Q148+Q149</f>
        <v>-15000</v>
      </c>
      <c r="R145" s="109">
        <f t="shared" si="30"/>
        <v>-13533</v>
      </c>
      <c r="S145" s="114"/>
    </row>
    <row r="146" spans="1:19" ht="24.75" customHeight="1">
      <c r="A146" s="108">
        <v>105</v>
      </c>
      <c r="B146" s="115">
        <v>512511</v>
      </c>
      <c r="C146" s="121" t="s">
        <v>14</v>
      </c>
      <c r="D146" s="117"/>
      <c r="E146" s="120">
        <v>800</v>
      </c>
      <c r="F146" s="118">
        <v>167</v>
      </c>
      <c r="G146" s="118"/>
      <c r="H146" s="118"/>
      <c r="I146" s="118"/>
      <c r="J146" s="118"/>
      <c r="K146" s="118">
        <f t="shared" si="31"/>
        <v>167</v>
      </c>
      <c r="L146" s="118"/>
      <c r="M146" s="118"/>
      <c r="N146" s="118">
        <f t="shared" si="34"/>
        <v>167</v>
      </c>
      <c r="O146" s="118"/>
      <c r="P146" s="118">
        <f>N146+O146</f>
        <v>167</v>
      </c>
      <c r="Q146" s="118">
        <v>-15000</v>
      </c>
      <c r="R146" s="118">
        <f t="shared" si="30"/>
        <v>-14833</v>
      </c>
      <c r="S146" s="119"/>
    </row>
    <row r="147" spans="1:19" ht="24.75" customHeight="1">
      <c r="A147" s="108">
        <v>106</v>
      </c>
      <c r="B147" s="115">
        <v>512521</v>
      </c>
      <c r="C147" s="121" t="s">
        <v>124</v>
      </c>
      <c r="D147" s="117"/>
      <c r="E147" s="118">
        <v>2000</v>
      </c>
      <c r="F147" s="118">
        <v>800</v>
      </c>
      <c r="G147" s="118"/>
      <c r="H147" s="118"/>
      <c r="I147" s="118"/>
      <c r="J147" s="118"/>
      <c r="K147" s="118">
        <f t="shared" si="31"/>
        <v>800</v>
      </c>
      <c r="L147" s="118"/>
      <c r="M147" s="118"/>
      <c r="N147" s="118">
        <f t="shared" si="34"/>
        <v>800</v>
      </c>
      <c r="O147" s="118">
        <v>1167</v>
      </c>
      <c r="P147" s="118">
        <f>N147+O147</f>
        <v>1967</v>
      </c>
      <c r="Q147" s="118"/>
      <c r="R147" s="118">
        <f t="shared" si="30"/>
        <v>800</v>
      </c>
      <c r="S147" s="119"/>
    </row>
    <row r="148" spans="1:19" ht="24.75" customHeight="1">
      <c r="A148" s="108">
        <v>107</v>
      </c>
      <c r="B148" s="115">
        <v>512531</v>
      </c>
      <c r="C148" s="121" t="s">
        <v>22</v>
      </c>
      <c r="D148" s="117"/>
      <c r="E148" s="120">
        <v>700</v>
      </c>
      <c r="F148" s="118"/>
      <c r="G148" s="118"/>
      <c r="H148" s="118"/>
      <c r="I148" s="118">
        <v>250</v>
      </c>
      <c r="J148" s="118"/>
      <c r="K148" s="118">
        <f t="shared" si="31"/>
        <v>250</v>
      </c>
      <c r="L148" s="118"/>
      <c r="M148" s="118"/>
      <c r="N148" s="118">
        <f t="shared" si="34"/>
        <v>250</v>
      </c>
      <c r="O148" s="118"/>
      <c r="P148" s="118">
        <f>N148+O148</f>
        <v>250</v>
      </c>
      <c r="Q148" s="118"/>
      <c r="R148" s="118">
        <f t="shared" si="30"/>
        <v>250</v>
      </c>
      <c r="S148" s="119"/>
    </row>
    <row r="149" spans="1:19" ht="28.5" customHeight="1">
      <c r="A149" s="108">
        <v>108</v>
      </c>
      <c r="B149" s="115">
        <v>512811</v>
      </c>
      <c r="C149" s="121" t="s">
        <v>125</v>
      </c>
      <c r="D149" s="117"/>
      <c r="E149" s="120">
        <v>500</v>
      </c>
      <c r="F149" s="118"/>
      <c r="G149" s="118"/>
      <c r="H149" s="118"/>
      <c r="I149" s="118">
        <v>250</v>
      </c>
      <c r="J149" s="118"/>
      <c r="K149" s="118">
        <f t="shared" si="31"/>
        <v>250</v>
      </c>
      <c r="L149" s="118"/>
      <c r="M149" s="118"/>
      <c r="N149" s="118">
        <f t="shared" si="34"/>
        <v>250</v>
      </c>
      <c r="O149" s="118"/>
      <c r="P149" s="118">
        <f>N149+O149</f>
        <v>250</v>
      </c>
      <c r="Q149" s="118"/>
      <c r="R149" s="118">
        <f t="shared" si="30"/>
        <v>250</v>
      </c>
      <c r="S149" s="119"/>
    </row>
    <row r="150" spans="1:24" s="75" customFormat="1" ht="24.75" customHeight="1">
      <c r="A150" s="187"/>
      <c r="B150" s="189"/>
      <c r="C150" s="193" t="s">
        <v>43</v>
      </c>
      <c r="D150" s="196"/>
      <c r="E150" s="195">
        <f>E151</f>
        <v>800</v>
      </c>
      <c r="F150" s="195">
        <f>F151</f>
        <v>0</v>
      </c>
      <c r="G150" s="195">
        <f>G151</f>
        <v>0</v>
      </c>
      <c r="H150" s="195"/>
      <c r="I150" s="195">
        <f>I151</f>
        <v>700</v>
      </c>
      <c r="J150" s="195">
        <f>J151</f>
        <v>0</v>
      </c>
      <c r="K150" s="191">
        <f>F150+H150+I150+J150</f>
        <v>700</v>
      </c>
      <c r="L150" s="122"/>
      <c r="M150" s="109"/>
      <c r="N150" s="109">
        <f t="shared" si="34"/>
        <v>700</v>
      </c>
      <c r="O150" s="109"/>
      <c r="P150" s="109">
        <f>N150</f>
        <v>700</v>
      </c>
      <c r="Q150" s="109"/>
      <c r="R150" s="109">
        <f t="shared" si="30"/>
        <v>700</v>
      </c>
      <c r="S150" s="114"/>
      <c r="T150" s="129"/>
      <c r="V150" s="129"/>
      <c r="X150" s="129"/>
    </row>
    <row r="151" spans="1:19" ht="26.25" customHeight="1">
      <c r="A151" s="108">
        <v>109</v>
      </c>
      <c r="B151" s="115">
        <v>515111</v>
      </c>
      <c r="C151" s="121" t="s">
        <v>42</v>
      </c>
      <c r="D151" s="117"/>
      <c r="E151" s="120">
        <v>800</v>
      </c>
      <c r="F151" s="118"/>
      <c r="G151" s="118"/>
      <c r="H151" s="118"/>
      <c r="I151" s="118">
        <v>700</v>
      </c>
      <c r="J151" s="118"/>
      <c r="K151" s="118">
        <f t="shared" si="31"/>
        <v>700</v>
      </c>
      <c r="L151" s="118"/>
      <c r="M151" s="118"/>
      <c r="N151" s="118">
        <f t="shared" si="34"/>
        <v>700</v>
      </c>
      <c r="O151" s="118"/>
      <c r="P151" s="118">
        <f>N151+O151</f>
        <v>700</v>
      </c>
      <c r="Q151" s="118"/>
      <c r="R151" s="118">
        <f t="shared" si="30"/>
        <v>700</v>
      </c>
      <c r="S151" s="119"/>
    </row>
    <row r="152" spans="1:21" ht="24" customHeight="1">
      <c r="A152" s="103"/>
      <c r="B152" s="130"/>
      <c r="C152" s="131"/>
      <c r="D152" s="132"/>
      <c r="E152" s="132"/>
      <c r="F152" s="133"/>
      <c r="G152" s="133"/>
      <c r="H152" s="133"/>
      <c r="I152" s="133"/>
      <c r="J152" s="133"/>
      <c r="K152" s="133"/>
      <c r="L152" s="130"/>
      <c r="M152" s="133"/>
      <c r="N152" s="133"/>
      <c r="O152" s="133"/>
      <c r="P152" s="133"/>
      <c r="Q152" s="133"/>
      <c r="R152" s="133"/>
      <c r="S152" s="133"/>
      <c r="T152" s="134"/>
      <c r="U152" s="135"/>
    </row>
    <row r="153" spans="1:19" s="100" customFormat="1" ht="13.5" customHeight="1">
      <c r="A153" s="61"/>
      <c r="B153" s="62"/>
      <c r="C153" s="62"/>
      <c r="D153" s="62"/>
      <c r="E153" s="62"/>
      <c r="F153" s="146"/>
      <c r="G153" s="146"/>
      <c r="H153" s="243" t="s">
        <v>304</v>
      </c>
      <c r="I153" s="243"/>
      <c r="J153" s="243"/>
      <c r="K153" s="243"/>
      <c r="L153" s="248"/>
      <c r="M153" s="248"/>
      <c r="N153" s="248"/>
      <c r="O153" s="248"/>
      <c r="P153" s="248"/>
      <c r="Q153" s="248"/>
      <c r="R153" s="248"/>
      <c r="S153" s="141"/>
    </row>
    <row r="154" spans="1:19" s="100" customFormat="1" ht="13.5" customHeight="1">
      <c r="A154" s="62"/>
      <c r="B154" s="62"/>
      <c r="C154" s="62"/>
      <c r="D154" s="62"/>
      <c r="E154" s="62"/>
      <c r="F154" s="62"/>
      <c r="G154" s="62"/>
      <c r="H154" s="243" t="s">
        <v>305</v>
      </c>
      <c r="I154" s="243"/>
      <c r="J154" s="243"/>
      <c r="K154" s="243"/>
      <c r="L154" s="248"/>
      <c r="M154" s="248"/>
      <c r="N154" s="248"/>
      <c r="O154" s="248"/>
      <c r="P154" s="248"/>
      <c r="Q154" s="248"/>
      <c r="R154" s="248"/>
      <c r="S154" s="141"/>
    </row>
    <row r="155" spans="1:19" s="100" customFormat="1" ht="13.5" customHeight="1">
      <c r="A155" s="62"/>
      <c r="B155" s="62"/>
      <c r="C155" s="62"/>
      <c r="D155" s="62"/>
      <c r="E155" s="62"/>
      <c r="F155" s="62"/>
      <c r="G155" s="62"/>
      <c r="H155" s="98"/>
      <c r="I155" s="98"/>
      <c r="J155" s="98"/>
      <c r="K155" s="154"/>
      <c r="L155" s="157"/>
      <c r="M155" s="154"/>
      <c r="N155" s="154"/>
      <c r="O155" s="98"/>
      <c r="P155" s="98"/>
      <c r="Q155" s="98"/>
      <c r="R155" s="98"/>
      <c r="S155" s="141"/>
    </row>
    <row r="156" spans="1:19" s="100" customFormat="1" ht="13.5" customHeight="1">
      <c r="A156" s="61"/>
      <c r="B156" s="62"/>
      <c r="C156" s="60"/>
      <c r="D156" s="60"/>
      <c r="E156" s="60"/>
      <c r="F156" s="61"/>
      <c r="G156" s="61"/>
      <c r="H156" s="244" t="s">
        <v>306</v>
      </c>
      <c r="I156" s="244"/>
      <c r="J156" s="244"/>
      <c r="K156" s="244"/>
      <c r="L156" s="248"/>
      <c r="M156" s="248"/>
      <c r="N156" s="248"/>
      <c r="O156" s="248"/>
      <c r="P156" s="248"/>
      <c r="Q156" s="248"/>
      <c r="R156" s="248"/>
      <c r="S156" s="141"/>
    </row>
    <row r="157" spans="1:19" s="100" customFormat="1" ht="13.5" customHeight="1">
      <c r="A157" s="62"/>
      <c r="B157" s="62"/>
      <c r="C157" s="62"/>
      <c r="D157" s="76"/>
      <c r="E157" s="62"/>
      <c r="F157" s="62"/>
      <c r="G157" s="62"/>
      <c r="H157" s="62"/>
      <c r="I157" s="62"/>
      <c r="J157" s="62"/>
      <c r="K157"/>
      <c r="M157"/>
      <c r="N157"/>
      <c r="O157" s="147"/>
      <c r="P157" s="147"/>
      <c r="Q157" s="62"/>
      <c r="R157" s="62"/>
      <c r="S157" s="141"/>
    </row>
    <row r="158" spans="1:19" s="100" customFormat="1" ht="18" customHeight="1">
      <c r="A158" s="65"/>
      <c r="B158" s="57"/>
      <c r="C158" s="59"/>
      <c r="D158" s="57"/>
      <c r="E158" s="58"/>
      <c r="F158" s="58"/>
      <c r="G158" s="58"/>
      <c r="H158" s="58"/>
      <c r="I158" s="58"/>
      <c r="J158" s="58"/>
      <c r="K158" s="58"/>
      <c r="L158" s="99"/>
      <c r="M158" s="99"/>
      <c r="N158" s="148"/>
      <c r="O158" s="136"/>
      <c r="P158" s="57"/>
      <c r="R158" s="136"/>
      <c r="S158" s="141"/>
    </row>
    <row r="159" spans="1:29" s="100" customFormat="1" ht="18" customHeight="1">
      <c r="A159" s="62"/>
      <c r="B159" s="62"/>
      <c r="C159" s="230"/>
      <c r="D159" s="62"/>
      <c r="E159" s="62"/>
      <c r="F159" s="146"/>
      <c r="G159" s="146"/>
      <c r="H159" s="146"/>
      <c r="I159" s="146"/>
      <c r="J159" s="229" t="s">
        <v>307</v>
      </c>
      <c r="K159" s="62"/>
      <c r="L159" s="62"/>
      <c r="M159" s="62"/>
      <c r="N159" s="62"/>
      <c r="O159" s="62"/>
      <c r="P159" s="62"/>
      <c r="Q159" s="156"/>
      <c r="R159" s="62"/>
      <c r="S159" s="146"/>
      <c r="T159" s="229"/>
      <c r="U159" s="62"/>
      <c r="V159" s="62"/>
      <c r="W159" s="62"/>
      <c r="X159" s="62"/>
      <c r="Y159" s="62"/>
      <c r="Z159" s="62"/>
      <c r="AA159" s="156"/>
      <c r="AB159" s="62"/>
      <c r="AC159" s="141"/>
    </row>
    <row r="160" spans="1:29" s="100" customFormat="1" ht="7.5" customHeight="1">
      <c r="A160" s="61"/>
      <c r="B160" s="60"/>
      <c r="C160" s="230"/>
      <c r="D160" s="62"/>
      <c r="E160" s="62"/>
      <c r="F160" s="146"/>
      <c r="G160" s="146"/>
      <c r="H160" s="146"/>
      <c r="I160" s="243"/>
      <c r="J160" s="243"/>
      <c r="K160" s="243"/>
      <c r="L160" s="248"/>
      <c r="M160" s="248"/>
      <c r="N160" s="248"/>
      <c r="O160" s="248"/>
      <c r="P160" s="248"/>
      <c r="Q160" s="248"/>
      <c r="R160" s="248"/>
      <c r="S160" s="243"/>
      <c r="T160" s="243"/>
      <c r="U160" s="243"/>
      <c r="V160" s="248"/>
      <c r="W160" s="248"/>
      <c r="X160" s="248"/>
      <c r="Y160" s="248"/>
      <c r="Z160" s="248"/>
      <c r="AA160" s="248"/>
      <c r="AB160" s="248"/>
      <c r="AC160" s="141"/>
    </row>
    <row r="161" spans="4:34" s="62" customFormat="1" ht="13.5">
      <c r="D161" s="76"/>
      <c r="I161" s="146"/>
      <c r="J161" s="229" t="s">
        <v>307</v>
      </c>
      <c r="Q161" s="156"/>
      <c r="T161" s="61"/>
      <c r="AD161" s="156"/>
      <c r="AF161" s="156"/>
      <c r="AH161" s="156"/>
    </row>
    <row r="162" spans="4:34" s="62" customFormat="1" ht="13.5">
      <c r="D162" s="76"/>
      <c r="I162" s="243"/>
      <c r="J162" s="243"/>
      <c r="K162" s="243"/>
      <c r="L162" s="248"/>
      <c r="M162" s="248"/>
      <c r="N162" s="248"/>
      <c r="O162" s="248"/>
      <c r="P162" s="248"/>
      <c r="Q162" s="248"/>
      <c r="R162" s="248"/>
      <c r="AD162" s="156"/>
      <c r="AF162" s="156"/>
      <c r="AH162" s="156"/>
    </row>
    <row r="163" spans="1:19" s="100" customFormat="1" ht="18" customHeight="1">
      <c r="A163" s="62"/>
      <c r="B163" s="62"/>
      <c r="C163" s="143"/>
      <c r="D163" s="62"/>
      <c r="E163" s="62"/>
      <c r="F163" s="146"/>
      <c r="G163" s="146"/>
      <c r="H163" s="146"/>
      <c r="I163" s="62"/>
      <c r="J163" s="61" t="s">
        <v>308</v>
      </c>
      <c r="K163" s="62"/>
      <c r="L163" s="62"/>
      <c r="M163" s="62"/>
      <c r="N163" s="62"/>
      <c r="O163" s="62"/>
      <c r="P163" s="62"/>
      <c r="Q163" s="62"/>
      <c r="R163" s="62"/>
      <c r="S163" s="141"/>
    </row>
    <row r="164" spans="1:19" s="100" customFormat="1" ht="7.5" customHeight="1">
      <c r="A164" s="61"/>
      <c r="B164" s="60"/>
      <c r="C164" s="143"/>
      <c r="D164" s="62"/>
      <c r="E164" s="62"/>
      <c r="F164" s="146"/>
      <c r="G164" s="146"/>
      <c r="H164" s="146"/>
      <c r="I164" s="243"/>
      <c r="J164" s="243"/>
      <c r="K164" s="243"/>
      <c r="L164" s="248"/>
      <c r="M164" s="248"/>
      <c r="N164" s="248"/>
      <c r="O164" s="248"/>
      <c r="P164" s="248"/>
      <c r="Q164" s="248"/>
      <c r="R164" s="248"/>
      <c r="S164" s="141"/>
    </row>
    <row r="165" spans="1:19" s="100" customFormat="1" ht="18" customHeight="1">
      <c r="A165" s="62"/>
      <c r="B165" s="60"/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141"/>
    </row>
    <row r="166" spans="1:19" s="100" customFormat="1" ht="19.5" customHeight="1">
      <c r="A166" s="155"/>
      <c r="B166" s="62"/>
      <c r="C166" s="230"/>
      <c r="D166" s="62"/>
      <c r="E166" s="62"/>
      <c r="F166" s="146"/>
      <c r="G166" s="146"/>
      <c r="H166" s="146"/>
      <c r="I166" s="259"/>
      <c r="J166" s="260"/>
      <c r="K166" s="260"/>
      <c r="L166" s="260"/>
      <c r="M166" s="260"/>
      <c r="N166" s="260"/>
      <c r="O166" s="260"/>
      <c r="P166" s="260"/>
      <c r="Q166" s="260"/>
      <c r="R166"/>
      <c r="S166" s="141"/>
    </row>
    <row r="167" spans="1:19" s="100" customFormat="1" ht="18" customHeight="1">
      <c r="A167" s="62"/>
      <c r="B167" s="62"/>
      <c r="C167" s="230"/>
      <c r="D167" s="62"/>
      <c r="E167" s="62"/>
      <c r="F167" s="146"/>
      <c r="G167" s="146"/>
      <c r="H167" s="146"/>
      <c r="I167" s="146"/>
      <c r="J167" s="229"/>
      <c r="K167" s="62"/>
      <c r="L167" s="62"/>
      <c r="M167" s="62"/>
      <c r="N167" s="62"/>
      <c r="O167" s="62"/>
      <c r="P167" s="62"/>
      <c r="Q167" s="156"/>
      <c r="R167" s="62"/>
      <c r="S167" s="141"/>
    </row>
    <row r="168" spans="1:19" s="100" customFormat="1" ht="7.5" customHeight="1">
      <c r="A168" s="61"/>
      <c r="B168" s="60"/>
      <c r="C168" s="230"/>
      <c r="D168" s="62"/>
      <c r="E168" s="62"/>
      <c r="F168" s="146"/>
      <c r="G168" s="146"/>
      <c r="H168" s="146"/>
      <c r="I168" s="243"/>
      <c r="J168" s="243"/>
      <c r="K168" s="243"/>
      <c r="L168" s="248"/>
      <c r="M168" s="248"/>
      <c r="N168" s="248"/>
      <c r="O168" s="248"/>
      <c r="P168" s="248"/>
      <c r="Q168" s="248"/>
      <c r="R168" s="248"/>
      <c r="S168" s="141"/>
    </row>
    <row r="169" spans="4:24" s="62" customFormat="1" ht="13.5">
      <c r="D169" s="76"/>
      <c r="J169" s="61" t="s">
        <v>308</v>
      </c>
      <c r="T169" s="156"/>
      <c r="V169" s="156"/>
      <c r="X169" s="156"/>
    </row>
    <row r="170" spans="4:24" s="62" customFormat="1" ht="13.5">
      <c r="D170" s="76"/>
      <c r="T170" s="156"/>
      <c r="V170" s="156"/>
      <c r="X170" s="156"/>
    </row>
  </sheetData>
  <sheetProtection/>
  <mergeCells count="12">
    <mergeCell ref="H156:R156"/>
    <mergeCell ref="S160:AB160"/>
    <mergeCell ref="I166:Q166"/>
    <mergeCell ref="I168:R168"/>
    <mergeCell ref="I160:R160"/>
    <mergeCell ref="I162:R162"/>
    <mergeCell ref="H153:R153"/>
    <mergeCell ref="H154:R154"/>
    <mergeCell ref="C165:R165"/>
    <mergeCell ref="O1:P1"/>
    <mergeCell ref="A1:K1"/>
    <mergeCell ref="I164:R164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zoomScale="75" zoomScaleNormal="75" zoomScalePageLayoutView="0" workbookViewId="0" topLeftCell="A138">
      <selection activeCell="H7" sqref="H7"/>
    </sheetView>
  </sheetViews>
  <sheetFormatPr defaultColWidth="9.140625" defaultRowHeight="12.75"/>
  <cols>
    <col min="1" max="1" width="8.421875" style="0" customWidth="1"/>
    <col min="2" max="2" width="11.7109375" style="0" customWidth="1"/>
    <col min="3" max="3" width="46.7109375" style="0" customWidth="1"/>
    <col min="4" max="4" width="7.28125" style="0" customWidth="1"/>
    <col min="5" max="5" width="13.28125" style="25" customWidth="1"/>
    <col min="6" max="6" width="0.13671875" style="25" hidden="1" customWidth="1"/>
    <col min="7" max="7" width="10.28125" style="25" hidden="1" customWidth="1"/>
    <col min="8" max="8" width="13.8515625" style="25" customWidth="1"/>
    <col min="9" max="9" width="12.28125" style="58" bestFit="1" customWidth="1"/>
    <col min="10" max="10" width="13.57421875" style="25" customWidth="1"/>
    <col min="11" max="11" width="12.7109375" style="58" customWidth="1"/>
    <col min="12" max="12" width="14.00390625" style="24" customWidth="1"/>
    <col min="13" max="13" width="14.28125" style="0" customWidth="1"/>
    <col min="14" max="14" width="15.28125" style="0" customWidth="1"/>
    <col min="15" max="15" width="14.57421875" style="0" customWidth="1"/>
    <col min="16" max="16" width="12.57421875" style="31" customWidth="1"/>
    <col min="17" max="17" width="10.421875" style="0" bestFit="1" customWidth="1"/>
    <col min="18" max="18" width="9.28125" style="0" bestFit="1" customWidth="1"/>
  </cols>
  <sheetData>
    <row r="1" spans="1:15" ht="60.75" customHeight="1">
      <c r="A1" s="249" t="s">
        <v>300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8.75" customHeight="1">
      <c r="A2" s="250" t="s">
        <v>126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5.75" customHeight="1">
      <c r="A3" s="251" t="s">
        <v>127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6" ht="102" customHeight="1">
      <c r="A4" s="46" t="s">
        <v>128</v>
      </c>
      <c r="B4" s="46" t="s">
        <v>143</v>
      </c>
      <c r="C4" s="46" t="s">
        <v>140</v>
      </c>
      <c r="D4" s="45" t="s">
        <v>129</v>
      </c>
      <c r="E4" s="6" t="s">
        <v>130</v>
      </c>
      <c r="F4" s="6" t="s">
        <v>214</v>
      </c>
      <c r="G4" s="6" t="s">
        <v>213</v>
      </c>
      <c r="H4" s="6" t="s">
        <v>301</v>
      </c>
      <c r="I4" s="6" t="s">
        <v>131</v>
      </c>
      <c r="J4" s="6" t="s">
        <v>132</v>
      </c>
      <c r="K4" s="6" t="s">
        <v>176</v>
      </c>
      <c r="L4" s="6" t="s">
        <v>133</v>
      </c>
      <c r="M4" s="6" t="s">
        <v>156</v>
      </c>
      <c r="P4"/>
    </row>
    <row r="5" spans="1:16" ht="30.75" customHeight="1">
      <c r="A5" s="207"/>
      <c r="B5" s="208"/>
      <c r="C5" s="209" t="s">
        <v>134</v>
      </c>
      <c r="D5" s="207"/>
      <c r="E5" s="210">
        <f>E6+E7</f>
        <v>2470263</v>
      </c>
      <c r="F5" s="210">
        <f>F6+F7</f>
        <v>2250</v>
      </c>
      <c r="G5" s="210">
        <f>G6+G7</f>
        <v>0</v>
      </c>
      <c r="H5" s="210">
        <f>H6+H7</f>
        <v>2470263</v>
      </c>
      <c r="I5" s="209"/>
      <c r="J5" s="208"/>
      <c r="K5" s="208"/>
      <c r="L5" s="208"/>
      <c r="M5" s="211"/>
      <c r="N5" s="1"/>
      <c r="P5"/>
    </row>
    <row r="6" spans="1:16" ht="48" customHeight="1">
      <c r="A6" s="212"/>
      <c r="B6" s="213"/>
      <c r="C6" s="214" t="s">
        <v>184</v>
      </c>
      <c r="D6" s="212"/>
      <c r="E6" s="215">
        <f>E37+E70</f>
        <v>2393583</v>
      </c>
      <c r="F6" s="215">
        <f>F37+F70</f>
        <v>0</v>
      </c>
      <c r="G6" s="215">
        <f>G37+G70</f>
        <v>0</v>
      </c>
      <c r="H6" s="215">
        <f>E6+G6</f>
        <v>2393583</v>
      </c>
      <c r="I6" s="212"/>
      <c r="J6" s="213"/>
      <c r="K6" s="213"/>
      <c r="L6" s="213"/>
      <c r="M6" s="216"/>
      <c r="N6" s="1"/>
      <c r="P6"/>
    </row>
    <row r="7" spans="1:16" ht="48" customHeight="1">
      <c r="A7" s="212"/>
      <c r="B7" s="213"/>
      <c r="C7" s="214" t="s">
        <v>135</v>
      </c>
      <c r="D7" s="212"/>
      <c r="E7" s="215">
        <f>E8+E10+E14+E18+E21+E23+E28+E33+E31</f>
        <v>76680</v>
      </c>
      <c r="F7" s="215">
        <f>F26</f>
        <v>2250</v>
      </c>
      <c r="G7" s="215">
        <f>G8+G10+G14+G18+G21+G23+G28+G33+G31</f>
        <v>0</v>
      </c>
      <c r="H7" s="215">
        <f>E7+G7</f>
        <v>76680</v>
      </c>
      <c r="I7" s="212"/>
      <c r="J7" s="213"/>
      <c r="K7" s="213"/>
      <c r="L7" s="213"/>
      <c r="M7" s="216"/>
      <c r="N7" s="1"/>
      <c r="P7"/>
    </row>
    <row r="8" spans="1:14" s="2" customFormat="1" ht="34.5" customHeight="1">
      <c r="A8" s="169"/>
      <c r="B8" s="175"/>
      <c r="C8" s="176" t="s">
        <v>139</v>
      </c>
      <c r="D8" s="169"/>
      <c r="E8" s="177">
        <f>E9</f>
        <v>3750</v>
      </c>
      <c r="F8" s="177"/>
      <c r="G8" s="177">
        <f>G9</f>
        <v>0</v>
      </c>
      <c r="H8" s="177">
        <f>H9</f>
        <v>3750</v>
      </c>
      <c r="I8" s="169"/>
      <c r="J8" s="178"/>
      <c r="K8" s="178"/>
      <c r="L8" s="178"/>
      <c r="M8" s="179"/>
      <c r="N8" s="30"/>
    </row>
    <row r="9" spans="1:13" s="16" customFormat="1" ht="34.5" customHeight="1">
      <c r="A9" s="49">
        <v>1</v>
      </c>
      <c r="B9" s="3">
        <v>421211</v>
      </c>
      <c r="C9" s="47" t="s">
        <v>58</v>
      </c>
      <c r="D9" s="7"/>
      <c r="E9" s="15">
        <v>3750</v>
      </c>
      <c r="F9" s="15"/>
      <c r="G9" s="15"/>
      <c r="H9" s="15">
        <v>3750</v>
      </c>
      <c r="I9" s="7">
        <v>1</v>
      </c>
      <c r="J9" s="68" t="s">
        <v>241</v>
      </c>
      <c r="K9" s="68" t="s">
        <v>241</v>
      </c>
      <c r="L9" s="3" t="s">
        <v>269</v>
      </c>
      <c r="M9" s="63" t="s">
        <v>157</v>
      </c>
    </row>
    <row r="10" spans="1:14" s="2" customFormat="1" ht="34.5" customHeight="1">
      <c r="A10" s="167"/>
      <c r="B10" s="167"/>
      <c r="C10" s="172" t="s">
        <v>60</v>
      </c>
      <c r="D10" s="173"/>
      <c r="E10" s="174">
        <f>E13+E12+E11</f>
        <v>2616</v>
      </c>
      <c r="F10" s="174"/>
      <c r="G10" s="174">
        <f>G13+G12+G11</f>
        <v>0</v>
      </c>
      <c r="H10" s="174">
        <f>H13+H12+H11</f>
        <v>2616</v>
      </c>
      <c r="I10" s="169"/>
      <c r="J10" s="167"/>
      <c r="K10" s="167"/>
      <c r="L10" s="167"/>
      <c r="M10" s="171"/>
      <c r="N10" s="30"/>
    </row>
    <row r="11" spans="1:13" s="2" customFormat="1" ht="34.5" customHeight="1">
      <c r="A11" s="5">
        <v>2</v>
      </c>
      <c r="B11" s="3">
        <v>421411</v>
      </c>
      <c r="C11" s="22" t="s">
        <v>144</v>
      </c>
      <c r="D11" s="84"/>
      <c r="E11" s="23">
        <v>1333</v>
      </c>
      <c r="F11" s="23"/>
      <c r="G11" s="23"/>
      <c r="H11" s="23">
        <v>1333</v>
      </c>
      <c r="I11" s="85">
        <v>1</v>
      </c>
      <c r="J11" s="86" t="s">
        <v>241</v>
      </c>
      <c r="K11" s="86" t="s">
        <v>241</v>
      </c>
      <c r="L11" s="87" t="s">
        <v>269</v>
      </c>
      <c r="M11" s="88" t="s">
        <v>157</v>
      </c>
    </row>
    <row r="12" spans="1:15" s="16" customFormat="1" ht="34.5" customHeight="1">
      <c r="A12" s="5">
        <v>3</v>
      </c>
      <c r="B12" s="3">
        <v>421412</v>
      </c>
      <c r="C12" s="22" t="s">
        <v>1</v>
      </c>
      <c r="D12" s="87"/>
      <c r="E12" s="23">
        <v>583</v>
      </c>
      <c r="F12" s="23"/>
      <c r="G12" s="23"/>
      <c r="H12" s="23">
        <v>583</v>
      </c>
      <c r="I12" s="87">
        <v>1</v>
      </c>
      <c r="J12" s="86" t="s">
        <v>241</v>
      </c>
      <c r="K12" s="86" t="s">
        <v>241</v>
      </c>
      <c r="L12" s="87" t="s">
        <v>269</v>
      </c>
      <c r="M12" s="88" t="s">
        <v>157</v>
      </c>
      <c r="O12" s="2"/>
    </row>
    <row r="13" spans="1:13" s="16" customFormat="1" ht="34.5" customHeight="1">
      <c r="A13" s="5">
        <v>4</v>
      </c>
      <c r="B13" s="3">
        <v>421414</v>
      </c>
      <c r="C13" s="22" t="s">
        <v>2</v>
      </c>
      <c r="D13" s="87"/>
      <c r="E13" s="23">
        <v>700</v>
      </c>
      <c r="F13" s="23"/>
      <c r="G13" s="23"/>
      <c r="H13" s="23">
        <f>E13+G13</f>
        <v>700</v>
      </c>
      <c r="I13" s="87">
        <v>1</v>
      </c>
      <c r="J13" s="86" t="s">
        <v>241</v>
      </c>
      <c r="K13" s="86" t="s">
        <v>241</v>
      </c>
      <c r="L13" s="87" t="s">
        <v>269</v>
      </c>
      <c r="M13" s="88" t="s">
        <v>157</v>
      </c>
    </row>
    <row r="14" spans="1:14" s="2" customFormat="1" ht="34.5" customHeight="1">
      <c r="A14" s="167"/>
      <c r="B14" s="167"/>
      <c r="C14" s="168" t="s">
        <v>62</v>
      </c>
      <c r="D14" s="169"/>
      <c r="E14" s="170">
        <f>E15+E16+E17</f>
        <v>2200</v>
      </c>
      <c r="F14" s="170"/>
      <c r="G14" s="170">
        <f>G15+G16+G17</f>
        <v>0</v>
      </c>
      <c r="H14" s="170">
        <f>H15+H16+H17</f>
        <v>2200</v>
      </c>
      <c r="I14" s="169"/>
      <c r="J14" s="167"/>
      <c r="K14" s="167"/>
      <c r="L14" s="167"/>
      <c r="M14" s="171"/>
      <c r="N14" s="30"/>
    </row>
    <row r="15" spans="1:17" s="16" customFormat="1" ht="34.5" customHeight="1">
      <c r="A15" s="5">
        <v>5</v>
      </c>
      <c r="B15" s="3">
        <v>421511</v>
      </c>
      <c r="C15" s="22" t="s">
        <v>171</v>
      </c>
      <c r="D15" s="85"/>
      <c r="E15" s="72">
        <v>1250</v>
      </c>
      <c r="F15" s="72"/>
      <c r="G15" s="72"/>
      <c r="H15" s="72">
        <v>1250</v>
      </c>
      <c r="I15" s="85">
        <v>1</v>
      </c>
      <c r="J15" s="86" t="s">
        <v>242</v>
      </c>
      <c r="K15" s="86" t="s">
        <v>242</v>
      </c>
      <c r="L15" s="87" t="s">
        <v>270</v>
      </c>
      <c r="M15" s="88" t="s">
        <v>157</v>
      </c>
      <c r="Q15" s="2"/>
    </row>
    <row r="16" spans="1:17" s="16" customFormat="1" ht="34.5" customHeight="1">
      <c r="A16" s="5">
        <v>6</v>
      </c>
      <c r="B16" s="3">
        <v>421512</v>
      </c>
      <c r="C16" s="22" t="s">
        <v>24</v>
      </c>
      <c r="D16" s="85"/>
      <c r="E16" s="23">
        <v>750</v>
      </c>
      <c r="F16" s="23"/>
      <c r="G16" s="23"/>
      <c r="H16" s="23">
        <v>750</v>
      </c>
      <c r="I16" s="85">
        <v>1</v>
      </c>
      <c r="J16" s="86" t="s">
        <v>242</v>
      </c>
      <c r="K16" s="86" t="s">
        <v>242</v>
      </c>
      <c r="L16" s="87" t="s">
        <v>270</v>
      </c>
      <c r="M16" s="88" t="s">
        <v>157</v>
      </c>
      <c r="Q16" s="2"/>
    </row>
    <row r="17" spans="1:17" s="16" customFormat="1" ht="34.5" customHeight="1">
      <c r="A17" s="5">
        <v>7</v>
      </c>
      <c r="B17" s="3">
        <v>421521</v>
      </c>
      <c r="C17" s="22" t="s">
        <v>175</v>
      </c>
      <c r="D17" s="85"/>
      <c r="E17" s="23">
        <v>200</v>
      </c>
      <c r="F17" s="23"/>
      <c r="G17" s="23"/>
      <c r="H17" s="23">
        <v>200</v>
      </c>
      <c r="I17" s="85">
        <v>1</v>
      </c>
      <c r="J17" s="86" t="s">
        <v>242</v>
      </c>
      <c r="K17" s="86" t="s">
        <v>242</v>
      </c>
      <c r="L17" s="87" t="s">
        <v>270</v>
      </c>
      <c r="M17" s="88" t="s">
        <v>157</v>
      </c>
      <c r="Q17" s="2"/>
    </row>
    <row r="18" spans="1:14" s="2" customFormat="1" ht="34.5" customHeight="1">
      <c r="A18" s="167"/>
      <c r="B18" s="167"/>
      <c r="C18" s="168" t="s">
        <v>66</v>
      </c>
      <c r="D18" s="169"/>
      <c r="E18" s="170">
        <f>E19+E20</f>
        <v>1414</v>
      </c>
      <c r="F18" s="174"/>
      <c r="G18" s="174">
        <f>G20+G19</f>
        <v>0</v>
      </c>
      <c r="H18" s="174">
        <f>H20+H19</f>
        <v>1414</v>
      </c>
      <c r="I18" s="169"/>
      <c r="J18" s="167"/>
      <c r="K18" s="167"/>
      <c r="L18" s="167"/>
      <c r="M18" s="171"/>
      <c r="N18" s="30"/>
    </row>
    <row r="19" spans="1:13" s="16" customFormat="1" ht="34.5" customHeight="1">
      <c r="A19" s="5">
        <v>8</v>
      </c>
      <c r="B19" s="3">
        <v>422221</v>
      </c>
      <c r="C19" s="22" t="s">
        <v>208</v>
      </c>
      <c r="D19" s="85"/>
      <c r="E19" s="23">
        <v>667</v>
      </c>
      <c r="F19" s="23"/>
      <c r="G19" s="23"/>
      <c r="H19" s="23">
        <v>667</v>
      </c>
      <c r="I19" s="85">
        <v>1</v>
      </c>
      <c r="J19" s="86" t="s">
        <v>241</v>
      </c>
      <c r="K19" s="86" t="s">
        <v>241</v>
      </c>
      <c r="L19" s="87" t="s">
        <v>269</v>
      </c>
      <c r="M19" s="88" t="s">
        <v>157</v>
      </c>
    </row>
    <row r="20" spans="1:13" s="16" customFormat="1" ht="34.5" customHeight="1">
      <c r="A20" s="5">
        <v>9</v>
      </c>
      <c r="B20" s="3">
        <v>422231</v>
      </c>
      <c r="C20" s="22" t="s">
        <v>67</v>
      </c>
      <c r="D20" s="85"/>
      <c r="E20" s="23">
        <v>747</v>
      </c>
      <c r="F20" s="23"/>
      <c r="G20" s="23"/>
      <c r="H20" s="23">
        <v>747</v>
      </c>
      <c r="I20" s="85">
        <v>1</v>
      </c>
      <c r="J20" s="86" t="s">
        <v>241</v>
      </c>
      <c r="K20" s="86" t="s">
        <v>241</v>
      </c>
      <c r="L20" s="87" t="s">
        <v>269</v>
      </c>
      <c r="M20" s="88" t="s">
        <v>157</v>
      </c>
    </row>
    <row r="21" spans="1:14" s="2" customFormat="1" ht="34.5" customHeight="1">
      <c r="A21" s="167"/>
      <c r="B21" s="167"/>
      <c r="C21" s="168" t="s">
        <v>68</v>
      </c>
      <c r="D21" s="169"/>
      <c r="E21" s="177">
        <f>+E22</f>
        <v>41300</v>
      </c>
      <c r="F21" s="177"/>
      <c r="G21" s="177">
        <f>+G22</f>
        <v>0</v>
      </c>
      <c r="H21" s="177">
        <f>+H22</f>
        <v>41300</v>
      </c>
      <c r="I21" s="169"/>
      <c r="J21" s="167"/>
      <c r="K21" s="167"/>
      <c r="L21" s="167"/>
      <c r="M21" s="171"/>
      <c r="N21" s="30"/>
    </row>
    <row r="22" spans="1:13" s="16" customFormat="1" ht="34.5" customHeight="1">
      <c r="A22" s="5">
        <v>10</v>
      </c>
      <c r="B22" s="3">
        <v>423212</v>
      </c>
      <c r="C22" s="22" t="s">
        <v>69</v>
      </c>
      <c r="D22" s="23"/>
      <c r="E22" s="23">
        <v>41300</v>
      </c>
      <c r="F22" s="23"/>
      <c r="G22" s="23"/>
      <c r="H22" s="23">
        <v>41300</v>
      </c>
      <c r="I22" s="85">
        <v>1</v>
      </c>
      <c r="J22" s="86" t="s">
        <v>286</v>
      </c>
      <c r="K22" s="86" t="s">
        <v>286</v>
      </c>
      <c r="L22" s="86" t="s">
        <v>271</v>
      </c>
      <c r="M22" s="88" t="s">
        <v>209</v>
      </c>
    </row>
    <row r="23" spans="1:13" s="2" customFormat="1" ht="34.5" customHeight="1">
      <c r="A23" s="167"/>
      <c r="B23" s="167"/>
      <c r="C23" s="168" t="s">
        <v>70</v>
      </c>
      <c r="D23" s="174"/>
      <c r="E23" s="170">
        <f>E24+E25+E27+E26</f>
        <v>12100</v>
      </c>
      <c r="F23" s="170"/>
      <c r="G23" s="170">
        <f>G24+G25+G27+G26</f>
        <v>0</v>
      </c>
      <c r="H23" s="170">
        <f>E23+G23</f>
        <v>12100</v>
      </c>
      <c r="I23" s="169"/>
      <c r="J23" s="167"/>
      <c r="K23" s="174"/>
      <c r="L23" s="174"/>
      <c r="M23" s="171"/>
    </row>
    <row r="24" spans="1:16" ht="34.5" customHeight="1">
      <c r="A24" s="5">
        <v>11</v>
      </c>
      <c r="B24" s="3">
        <v>423418</v>
      </c>
      <c r="C24" s="22" t="s">
        <v>166</v>
      </c>
      <c r="D24" s="69"/>
      <c r="E24" s="72">
        <v>700</v>
      </c>
      <c r="F24" s="72"/>
      <c r="G24" s="72"/>
      <c r="H24" s="72">
        <v>700</v>
      </c>
      <c r="I24" s="85">
        <v>1</v>
      </c>
      <c r="J24" s="86" t="s">
        <v>242</v>
      </c>
      <c r="K24" s="87" t="s">
        <v>270</v>
      </c>
      <c r="L24" s="87" t="s">
        <v>270</v>
      </c>
      <c r="M24" s="88" t="s">
        <v>157</v>
      </c>
      <c r="P24"/>
    </row>
    <row r="25" spans="1:16" ht="34.5" customHeight="1">
      <c r="A25" s="5">
        <v>12</v>
      </c>
      <c r="B25" s="3">
        <v>423419</v>
      </c>
      <c r="C25" s="22" t="s">
        <v>177</v>
      </c>
      <c r="D25" s="69"/>
      <c r="E25" s="72">
        <v>4500</v>
      </c>
      <c r="F25" s="72"/>
      <c r="G25" s="72"/>
      <c r="H25" s="23">
        <f>E25+G25</f>
        <v>4500</v>
      </c>
      <c r="I25" s="85">
        <v>1</v>
      </c>
      <c r="J25" s="86" t="s">
        <v>242</v>
      </c>
      <c r="K25" s="87" t="s">
        <v>242</v>
      </c>
      <c r="L25" s="87" t="s">
        <v>270</v>
      </c>
      <c r="M25" s="88" t="s">
        <v>157</v>
      </c>
      <c r="P25"/>
    </row>
    <row r="26" spans="1:16" ht="34.5" customHeight="1">
      <c r="A26" s="5">
        <v>13</v>
      </c>
      <c r="B26" s="3">
        <v>423422</v>
      </c>
      <c r="C26" s="22" t="s">
        <v>185</v>
      </c>
      <c r="D26" s="69"/>
      <c r="E26" s="72">
        <v>4600</v>
      </c>
      <c r="F26" s="72">
        <v>2250</v>
      </c>
      <c r="G26" s="72"/>
      <c r="H26" s="23">
        <f>E26+G26</f>
        <v>4600</v>
      </c>
      <c r="I26" s="85">
        <v>1</v>
      </c>
      <c r="J26" s="86" t="s">
        <v>287</v>
      </c>
      <c r="K26" s="86" t="s">
        <v>287</v>
      </c>
      <c r="L26" s="86" t="s">
        <v>272</v>
      </c>
      <c r="M26" s="88" t="s">
        <v>157</v>
      </c>
      <c r="P26"/>
    </row>
    <row r="27" spans="1:16" ht="34.5" customHeight="1">
      <c r="A27" s="5">
        <v>14</v>
      </c>
      <c r="B27" s="3">
        <v>4239111</v>
      </c>
      <c r="C27" s="22" t="s">
        <v>221</v>
      </c>
      <c r="D27" s="69"/>
      <c r="E27" s="72">
        <v>2300</v>
      </c>
      <c r="F27" s="72"/>
      <c r="G27" s="72"/>
      <c r="H27" s="72">
        <v>2300</v>
      </c>
      <c r="I27" s="85">
        <v>1</v>
      </c>
      <c r="J27" s="86" t="s">
        <v>242</v>
      </c>
      <c r="K27" s="87" t="s">
        <v>242</v>
      </c>
      <c r="L27" s="87" t="s">
        <v>270</v>
      </c>
      <c r="M27" s="88" t="s">
        <v>157</v>
      </c>
      <c r="P27"/>
    </row>
    <row r="28" spans="1:16" ht="34.5" customHeight="1">
      <c r="A28" s="167"/>
      <c r="B28" s="167"/>
      <c r="C28" s="168" t="s">
        <v>74</v>
      </c>
      <c r="D28" s="174"/>
      <c r="E28" s="170">
        <f>E29+E30</f>
        <v>3500</v>
      </c>
      <c r="F28" s="170"/>
      <c r="G28" s="170">
        <f>G29+G30</f>
        <v>0</v>
      </c>
      <c r="H28" s="170">
        <v>3500</v>
      </c>
      <c r="I28" s="180"/>
      <c r="J28" s="181"/>
      <c r="K28" s="181"/>
      <c r="L28" s="181"/>
      <c r="M28" s="182"/>
      <c r="P28"/>
    </row>
    <row r="29" spans="1:16" ht="34.5" customHeight="1">
      <c r="A29" s="5">
        <v>15</v>
      </c>
      <c r="B29" s="3">
        <v>424341</v>
      </c>
      <c r="C29" s="22" t="s">
        <v>75</v>
      </c>
      <c r="D29" s="69"/>
      <c r="E29" s="72">
        <v>3500</v>
      </c>
      <c r="F29" s="72"/>
      <c r="G29" s="72"/>
      <c r="H29" s="72">
        <v>3500</v>
      </c>
      <c r="I29" s="85">
        <v>1</v>
      </c>
      <c r="J29" s="86" t="s">
        <v>242</v>
      </c>
      <c r="K29" s="87" t="s">
        <v>242</v>
      </c>
      <c r="L29" s="87" t="s">
        <v>270</v>
      </c>
      <c r="M29" s="88" t="s">
        <v>157</v>
      </c>
      <c r="P29"/>
    </row>
    <row r="30" spans="1:16" ht="34.5" customHeight="1">
      <c r="A30" s="5">
        <v>16</v>
      </c>
      <c r="B30" s="3">
        <v>424351</v>
      </c>
      <c r="C30" s="22" t="s">
        <v>76</v>
      </c>
      <c r="D30" s="69"/>
      <c r="E30" s="72">
        <v>0</v>
      </c>
      <c r="F30" s="72"/>
      <c r="G30" s="72"/>
      <c r="H30" s="72">
        <v>450</v>
      </c>
      <c r="I30" s="85">
        <v>6</v>
      </c>
      <c r="J30" s="86" t="s">
        <v>243</v>
      </c>
      <c r="K30" s="87" t="s">
        <v>243</v>
      </c>
      <c r="L30" s="87" t="s">
        <v>273</v>
      </c>
      <c r="M30" s="88" t="s">
        <v>157</v>
      </c>
      <c r="P30"/>
    </row>
    <row r="31" spans="1:13" s="2" customFormat="1" ht="34.5" customHeight="1">
      <c r="A31" s="167"/>
      <c r="B31" s="167"/>
      <c r="C31" s="168" t="s">
        <v>83</v>
      </c>
      <c r="D31" s="174"/>
      <c r="E31" s="174">
        <f>E32</f>
        <v>1000</v>
      </c>
      <c r="F31" s="174"/>
      <c r="G31" s="174"/>
      <c r="H31" s="174">
        <f>E31+G31</f>
        <v>1000</v>
      </c>
      <c r="I31" s="169"/>
      <c r="J31" s="167"/>
      <c r="K31" s="167"/>
      <c r="L31" s="167"/>
      <c r="M31" s="171"/>
    </row>
    <row r="32" spans="1:16" ht="34.5" customHeight="1">
      <c r="A32" s="5">
        <v>16</v>
      </c>
      <c r="B32" s="3">
        <v>425211</v>
      </c>
      <c r="C32" s="22" t="s">
        <v>137</v>
      </c>
      <c r="D32" s="69"/>
      <c r="E32" s="23">
        <v>1000</v>
      </c>
      <c r="F32" s="23"/>
      <c r="G32" s="23"/>
      <c r="H32" s="23">
        <f>E32+G32</f>
        <v>1000</v>
      </c>
      <c r="I32" s="87">
        <v>1</v>
      </c>
      <c r="J32" s="86" t="s">
        <v>244</v>
      </c>
      <c r="K32" s="87" t="s">
        <v>244</v>
      </c>
      <c r="L32" s="87" t="s">
        <v>274</v>
      </c>
      <c r="M32" s="88" t="s">
        <v>157</v>
      </c>
      <c r="P32"/>
    </row>
    <row r="33" spans="1:13" s="2" customFormat="1" ht="34.5" customHeight="1">
      <c r="A33" s="167"/>
      <c r="B33" s="183"/>
      <c r="C33" s="168" t="s">
        <v>86</v>
      </c>
      <c r="D33" s="174"/>
      <c r="E33" s="177">
        <f>E34+E35+E36</f>
        <v>8800</v>
      </c>
      <c r="F33" s="177"/>
      <c r="G33" s="177">
        <f>+G34+G35+G36</f>
        <v>0</v>
      </c>
      <c r="H33" s="177">
        <f>E33+G33</f>
        <v>8800</v>
      </c>
      <c r="I33" s="169"/>
      <c r="J33" s="167"/>
      <c r="K33" s="167"/>
      <c r="L33" s="167"/>
      <c r="M33" s="171"/>
    </row>
    <row r="34" spans="1:16" ht="34.5" customHeight="1">
      <c r="A34" s="5">
        <v>17</v>
      </c>
      <c r="B34" s="3">
        <v>425252</v>
      </c>
      <c r="C34" s="22" t="s">
        <v>227</v>
      </c>
      <c r="D34" s="69"/>
      <c r="E34" s="72">
        <v>5500</v>
      </c>
      <c r="F34" s="72"/>
      <c r="G34" s="72"/>
      <c r="H34" s="72">
        <f>E34+G34</f>
        <v>5500</v>
      </c>
      <c r="I34" s="85">
        <v>1</v>
      </c>
      <c r="J34" s="86" t="s">
        <v>245</v>
      </c>
      <c r="K34" s="86" t="s">
        <v>245</v>
      </c>
      <c r="L34" s="86" t="s">
        <v>275</v>
      </c>
      <c r="M34" s="88" t="s">
        <v>157</v>
      </c>
      <c r="P34"/>
    </row>
    <row r="35" spans="1:16" ht="34.5" customHeight="1">
      <c r="A35" s="5">
        <v>18</v>
      </c>
      <c r="B35" s="3">
        <v>425253</v>
      </c>
      <c r="C35" s="22" t="s">
        <v>87</v>
      </c>
      <c r="D35" s="69"/>
      <c r="E35" s="72">
        <v>2500</v>
      </c>
      <c r="F35" s="72"/>
      <c r="G35" s="72"/>
      <c r="H35" s="72">
        <v>2500</v>
      </c>
      <c r="I35" s="85">
        <v>1</v>
      </c>
      <c r="J35" s="86" t="s">
        <v>246</v>
      </c>
      <c r="K35" s="87" t="s">
        <v>246</v>
      </c>
      <c r="L35" s="87" t="s">
        <v>276</v>
      </c>
      <c r="M35" s="88" t="s">
        <v>157</v>
      </c>
      <c r="P35"/>
    </row>
    <row r="36" spans="1:16" ht="34.5" customHeight="1">
      <c r="A36" s="5">
        <v>19</v>
      </c>
      <c r="B36" s="3">
        <v>425281</v>
      </c>
      <c r="C36" s="22" t="s">
        <v>138</v>
      </c>
      <c r="D36" s="87"/>
      <c r="E36" s="72">
        <v>800</v>
      </c>
      <c r="F36" s="72"/>
      <c r="G36" s="72"/>
      <c r="H36" s="72">
        <f>E36+G36</f>
        <v>800</v>
      </c>
      <c r="I36" s="87">
        <v>1</v>
      </c>
      <c r="J36" s="86" t="s">
        <v>244</v>
      </c>
      <c r="K36" s="87" t="s">
        <v>244</v>
      </c>
      <c r="L36" s="87" t="s">
        <v>277</v>
      </c>
      <c r="M36" s="88" t="s">
        <v>157</v>
      </c>
      <c r="P36"/>
    </row>
    <row r="37" spans="1:13" s="2" customFormat="1" ht="34.5" customHeight="1">
      <c r="A37" s="167"/>
      <c r="B37" s="169"/>
      <c r="C37" s="168" t="s">
        <v>88</v>
      </c>
      <c r="D37" s="174"/>
      <c r="E37" s="177">
        <f>E38+E42+E46+E61+E63+E66</f>
        <v>2388516</v>
      </c>
      <c r="F37" s="177"/>
      <c r="G37" s="177">
        <f>G38+G42+G46+G61+G63+G66</f>
        <v>0</v>
      </c>
      <c r="H37" s="177">
        <f>E37+G37</f>
        <v>2388516</v>
      </c>
      <c r="I37" s="169"/>
      <c r="J37" s="167"/>
      <c r="K37" s="167"/>
      <c r="L37" s="167"/>
      <c r="M37" s="171"/>
    </row>
    <row r="38" spans="1:13" s="2" customFormat="1" ht="34.5" customHeight="1">
      <c r="A38" s="167"/>
      <c r="B38" s="167"/>
      <c r="C38" s="168" t="s">
        <v>89</v>
      </c>
      <c r="D38" s="174"/>
      <c r="E38" s="177">
        <f>E39+E40+E41</f>
        <v>3600</v>
      </c>
      <c r="F38" s="177"/>
      <c r="G38" s="177">
        <f>G39</f>
        <v>0</v>
      </c>
      <c r="H38" s="177">
        <f>H39+H40+H41</f>
        <v>3950</v>
      </c>
      <c r="I38" s="169"/>
      <c r="J38" s="167"/>
      <c r="K38" s="167"/>
      <c r="L38" s="167"/>
      <c r="M38" s="171"/>
    </row>
    <row r="39" spans="1:16" ht="34.5" customHeight="1">
      <c r="A39" s="5">
        <v>20</v>
      </c>
      <c r="B39" s="20">
        <v>426111</v>
      </c>
      <c r="C39" s="22" t="s">
        <v>172</v>
      </c>
      <c r="D39" s="69"/>
      <c r="E39" s="72">
        <v>3600</v>
      </c>
      <c r="F39" s="90"/>
      <c r="G39" s="90"/>
      <c r="H39" s="72">
        <v>3600</v>
      </c>
      <c r="I39" s="85">
        <v>1</v>
      </c>
      <c r="J39" s="86" t="s">
        <v>246</v>
      </c>
      <c r="K39" s="86" t="s">
        <v>246</v>
      </c>
      <c r="L39" s="86" t="s">
        <v>276</v>
      </c>
      <c r="M39" s="88" t="s">
        <v>157</v>
      </c>
      <c r="P39"/>
    </row>
    <row r="40" spans="1:16" ht="34.5" customHeight="1">
      <c r="A40" s="5">
        <v>22</v>
      </c>
      <c r="B40" s="3">
        <v>426121</v>
      </c>
      <c r="C40" s="22" t="s">
        <v>178</v>
      </c>
      <c r="D40" s="89"/>
      <c r="E40" s="23">
        <v>0</v>
      </c>
      <c r="F40" s="23"/>
      <c r="G40" s="23"/>
      <c r="H40" s="23">
        <v>150</v>
      </c>
      <c r="I40" s="85">
        <v>6</v>
      </c>
      <c r="J40" s="86" t="s">
        <v>242</v>
      </c>
      <c r="K40" s="87" t="s">
        <v>242</v>
      </c>
      <c r="L40" s="87" t="s">
        <v>270</v>
      </c>
      <c r="M40" s="88" t="s">
        <v>157</v>
      </c>
      <c r="P40"/>
    </row>
    <row r="41" spans="1:16" ht="34.5" customHeight="1">
      <c r="A41" s="5">
        <v>23</v>
      </c>
      <c r="B41" s="3">
        <v>426124</v>
      </c>
      <c r="C41" s="22" t="s">
        <v>90</v>
      </c>
      <c r="D41" s="89"/>
      <c r="E41" s="23">
        <v>0</v>
      </c>
      <c r="F41" s="23"/>
      <c r="G41" s="23"/>
      <c r="H41" s="23">
        <v>200</v>
      </c>
      <c r="I41" s="85">
        <v>6</v>
      </c>
      <c r="J41" s="86" t="s">
        <v>242</v>
      </c>
      <c r="K41" s="87" t="s">
        <v>242</v>
      </c>
      <c r="L41" s="87" t="s">
        <v>270</v>
      </c>
      <c r="M41" s="88" t="s">
        <v>157</v>
      </c>
      <c r="P41"/>
    </row>
    <row r="42" spans="1:13" s="2" customFormat="1" ht="34.5" customHeight="1">
      <c r="A42" s="167"/>
      <c r="B42" s="167"/>
      <c r="C42" s="168" t="s">
        <v>97</v>
      </c>
      <c r="D42" s="174"/>
      <c r="E42" s="170">
        <f>E43</f>
        <v>3300</v>
      </c>
      <c r="F42" s="170"/>
      <c r="G42" s="170"/>
      <c r="H42" s="170">
        <f>H43+H44+H45</f>
        <v>4100</v>
      </c>
      <c r="I42" s="169"/>
      <c r="J42" s="167"/>
      <c r="K42" s="167"/>
      <c r="L42" s="167"/>
      <c r="M42" s="182"/>
    </row>
    <row r="43" spans="1:16" ht="34.5" customHeight="1">
      <c r="A43" s="5">
        <v>21</v>
      </c>
      <c r="B43" s="3">
        <v>426411</v>
      </c>
      <c r="C43" s="22" t="s">
        <v>35</v>
      </c>
      <c r="D43" s="21"/>
      <c r="E43" s="72">
        <v>3300</v>
      </c>
      <c r="F43" s="72"/>
      <c r="G43" s="72"/>
      <c r="H43" s="72">
        <v>3300</v>
      </c>
      <c r="I43" s="85">
        <v>1</v>
      </c>
      <c r="J43" s="86" t="s">
        <v>241</v>
      </c>
      <c r="K43" s="87" t="s">
        <v>241</v>
      </c>
      <c r="L43" s="87" t="s">
        <v>278</v>
      </c>
      <c r="M43" s="88" t="s">
        <v>157</v>
      </c>
      <c r="P43"/>
    </row>
    <row r="44" spans="1:16" ht="34.5" customHeight="1">
      <c r="A44" s="5">
        <v>22</v>
      </c>
      <c r="B44" s="3">
        <v>426413</v>
      </c>
      <c r="C44" s="22" t="s">
        <v>7</v>
      </c>
      <c r="D44" s="21"/>
      <c r="E44" s="72">
        <v>300</v>
      </c>
      <c r="F44" s="72"/>
      <c r="G44" s="72"/>
      <c r="H44" s="72">
        <v>400</v>
      </c>
      <c r="I44" s="85"/>
      <c r="J44" s="86" t="s">
        <v>247</v>
      </c>
      <c r="K44" s="87" t="s">
        <v>288</v>
      </c>
      <c r="L44" s="87" t="s">
        <v>278</v>
      </c>
      <c r="M44" s="88" t="s">
        <v>157</v>
      </c>
      <c r="P44"/>
    </row>
    <row r="45" spans="1:16" ht="34.5" customHeight="1">
      <c r="A45" s="5">
        <v>23</v>
      </c>
      <c r="B45" s="3">
        <v>426491</v>
      </c>
      <c r="C45" s="22" t="s">
        <v>98</v>
      </c>
      <c r="D45" s="21"/>
      <c r="E45" s="72">
        <v>300</v>
      </c>
      <c r="F45" s="72"/>
      <c r="G45" s="72"/>
      <c r="H45" s="72">
        <v>400</v>
      </c>
      <c r="I45" s="85"/>
      <c r="J45" s="86" t="s">
        <v>247</v>
      </c>
      <c r="K45" s="87" t="s">
        <v>247</v>
      </c>
      <c r="L45" s="87" t="s">
        <v>278</v>
      </c>
      <c r="M45" s="88" t="s">
        <v>157</v>
      </c>
      <c r="P45"/>
    </row>
    <row r="46" spans="1:13" s="2" customFormat="1" ht="34.5" customHeight="1">
      <c r="A46" s="167"/>
      <c r="B46" s="167"/>
      <c r="C46" s="168" t="s">
        <v>101</v>
      </c>
      <c r="D46" s="174"/>
      <c r="E46" s="170">
        <f>E47+E48+E49+E50+E51+E52+E53+E54+E55+E56+E57+E58+E59+E60</f>
        <v>2377716</v>
      </c>
      <c r="F46" s="170"/>
      <c r="G46" s="170">
        <f>G47+G48+G49+G50+G51+G53+G54+G55+G56+G57+G58+G59+G60+G52</f>
        <v>0</v>
      </c>
      <c r="H46" s="170">
        <f>E46+G46</f>
        <v>2377716</v>
      </c>
      <c r="I46" s="169"/>
      <c r="J46" s="167"/>
      <c r="K46" s="167"/>
      <c r="L46" s="167"/>
      <c r="M46" s="171"/>
    </row>
    <row r="47" spans="1:16" ht="34.5" customHeight="1">
      <c r="A47" s="5">
        <v>22</v>
      </c>
      <c r="B47" s="3">
        <v>426711</v>
      </c>
      <c r="C47" s="22" t="s">
        <v>173</v>
      </c>
      <c r="D47" s="69"/>
      <c r="E47" s="72">
        <v>2000</v>
      </c>
      <c r="F47" s="72"/>
      <c r="G47" s="72"/>
      <c r="H47" s="72">
        <v>2000</v>
      </c>
      <c r="I47" s="85">
        <v>1</v>
      </c>
      <c r="J47" s="86" t="s">
        <v>289</v>
      </c>
      <c r="K47" s="86" t="s">
        <v>290</v>
      </c>
      <c r="L47" s="86" t="s">
        <v>279</v>
      </c>
      <c r="M47" s="88" t="s">
        <v>210</v>
      </c>
      <c r="P47"/>
    </row>
    <row r="48" spans="1:16" ht="34.5" customHeight="1">
      <c r="A48" s="5">
        <v>23</v>
      </c>
      <c r="B48" s="20">
        <v>4267111</v>
      </c>
      <c r="C48" s="22" t="s">
        <v>102</v>
      </c>
      <c r="D48" s="69"/>
      <c r="E48" s="72">
        <v>1500</v>
      </c>
      <c r="F48" s="72"/>
      <c r="G48" s="72"/>
      <c r="H48" s="72">
        <v>1500</v>
      </c>
      <c r="I48" s="85">
        <v>1</v>
      </c>
      <c r="J48" s="86" t="s">
        <v>248</v>
      </c>
      <c r="K48" s="87" t="s">
        <v>248</v>
      </c>
      <c r="L48" s="87" t="s">
        <v>280</v>
      </c>
      <c r="M48" s="88" t="s">
        <v>210</v>
      </c>
      <c r="P48"/>
    </row>
    <row r="49" spans="1:16" ht="34.5" customHeight="1">
      <c r="A49" s="5">
        <v>24</v>
      </c>
      <c r="B49" s="20">
        <v>4267112</v>
      </c>
      <c r="C49" s="22" t="s">
        <v>8</v>
      </c>
      <c r="D49" s="69"/>
      <c r="E49" s="72">
        <v>1000</v>
      </c>
      <c r="F49" s="72"/>
      <c r="G49" s="72"/>
      <c r="H49" s="72">
        <v>500</v>
      </c>
      <c r="I49" s="85">
        <v>1</v>
      </c>
      <c r="J49" s="86" t="s">
        <v>249</v>
      </c>
      <c r="K49" s="87" t="s">
        <v>249</v>
      </c>
      <c r="L49" s="87" t="s">
        <v>281</v>
      </c>
      <c r="M49" s="88" t="s">
        <v>210</v>
      </c>
      <c r="P49"/>
    </row>
    <row r="50" spans="1:16" ht="34.5" customHeight="1">
      <c r="A50" s="5">
        <v>25</v>
      </c>
      <c r="B50" s="3">
        <v>426721</v>
      </c>
      <c r="C50" s="22" t="s">
        <v>103</v>
      </c>
      <c r="D50" s="69"/>
      <c r="E50" s="72">
        <v>24000</v>
      </c>
      <c r="F50" s="72"/>
      <c r="G50" s="72"/>
      <c r="H50" s="72">
        <f>E50+G50</f>
        <v>24000</v>
      </c>
      <c r="I50" s="85">
        <v>1</v>
      </c>
      <c r="J50" s="86" t="s">
        <v>291</v>
      </c>
      <c r="K50" s="86" t="s">
        <v>292</v>
      </c>
      <c r="L50" s="86" t="s">
        <v>282</v>
      </c>
      <c r="M50" s="88" t="s">
        <v>210</v>
      </c>
      <c r="P50"/>
    </row>
    <row r="51" spans="1:16" ht="34.5" customHeight="1">
      <c r="A51" s="5">
        <v>26</v>
      </c>
      <c r="B51" s="3">
        <v>426751</v>
      </c>
      <c r="C51" s="22" t="s">
        <v>174</v>
      </c>
      <c r="D51" s="69"/>
      <c r="E51" s="72">
        <v>12000</v>
      </c>
      <c r="F51" s="72"/>
      <c r="G51" s="72"/>
      <c r="H51" s="72">
        <v>12000</v>
      </c>
      <c r="I51" s="85">
        <v>1</v>
      </c>
      <c r="J51" s="86" t="s">
        <v>245</v>
      </c>
      <c r="K51" s="86" t="s">
        <v>250</v>
      </c>
      <c r="L51" s="86" t="s">
        <v>283</v>
      </c>
      <c r="M51" s="88" t="s">
        <v>209</v>
      </c>
      <c r="P51"/>
    </row>
    <row r="52" spans="1:16" ht="34.5" customHeight="1">
      <c r="A52" s="5">
        <v>27</v>
      </c>
      <c r="B52" s="3">
        <v>426741</v>
      </c>
      <c r="C52" s="22" t="s">
        <v>183</v>
      </c>
      <c r="D52" s="69"/>
      <c r="E52" s="71">
        <v>2317166</v>
      </c>
      <c r="F52" s="72"/>
      <c r="G52" s="72"/>
      <c r="H52" s="72">
        <f>E52+G52</f>
        <v>2317166</v>
      </c>
      <c r="I52" s="85" t="s">
        <v>212</v>
      </c>
      <c r="J52" s="86" t="s">
        <v>241</v>
      </c>
      <c r="K52" s="87" t="s">
        <v>242</v>
      </c>
      <c r="L52" s="87" t="s">
        <v>270</v>
      </c>
      <c r="M52" s="88" t="s">
        <v>261</v>
      </c>
      <c r="P52"/>
    </row>
    <row r="53" spans="1:16" ht="76.5" customHeight="1">
      <c r="A53" s="5">
        <v>28</v>
      </c>
      <c r="B53" s="3">
        <v>426791</v>
      </c>
      <c r="C53" s="22" t="s">
        <v>104</v>
      </c>
      <c r="D53" s="69"/>
      <c r="E53" s="72">
        <v>4000</v>
      </c>
      <c r="F53" s="72"/>
      <c r="G53" s="72"/>
      <c r="H53" s="72">
        <v>1800</v>
      </c>
      <c r="I53" s="85">
        <v>1</v>
      </c>
      <c r="J53" s="86" t="s">
        <v>251</v>
      </c>
      <c r="K53" s="87" t="s">
        <v>251</v>
      </c>
      <c r="L53" s="87" t="s">
        <v>284</v>
      </c>
      <c r="M53" s="88" t="s">
        <v>157</v>
      </c>
      <c r="P53"/>
    </row>
    <row r="54" spans="1:16" ht="34.5" customHeight="1">
      <c r="A54" s="5">
        <v>29</v>
      </c>
      <c r="B54" s="20">
        <v>4267911</v>
      </c>
      <c r="C54" s="22" t="s">
        <v>27</v>
      </c>
      <c r="D54" s="69"/>
      <c r="E54" s="72">
        <v>2300</v>
      </c>
      <c r="F54" s="72"/>
      <c r="G54" s="72"/>
      <c r="H54" s="72">
        <v>2300</v>
      </c>
      <c r="I54" s="85">
        <v>1</v>
      </c>
      <c r="J54" s="86" t="s">
        <v>251</v>
      </c>
      <c r="K54" s="87" t="s">
        <v>251</v>
      </c>
      <c r="L54" s="87" t="s">
        <v>284</v>
      </c>
      <c r="M54" s="88" t="s">
        <v>157</v>
      </c>
      <c r="P54"/>
    </row>
    <row r="55" spans="1:16" ht="34.5" customHeight="1">
      <c r="A55" s="5">
        <v>30</v>
      </c>
      <c r="B55" s="20">
        <v>4267912</v>
      </c>
      <c r="C55" s="22" t="s">
        <v>28</v>
      </c>
      <c r="D55" s="69"/>
      <c r="E55" s="72">
        <v>0</v>
      </c>
      <c r="F55" s="72"/>
      <c r="G55" s="72"/>
      <c r="H55" s="72">
        <v>800</v>
      </c>
      <c r="I55" s="85">
        <v>1</v>
      </c>
      <c r="J55" s="86" t="s">
        <v>242</v>
      </c>
      <c r="K55" s="87" t="s">
        <v>242</v>
      </c>
      <c r="L55" s="87" t="s">
        <v>285</v>
      </c>
      <c r="M55" s="88" t="s">
        <v>210</v>
      </c>
      <c r="P55"/>
    </row>
    <row r="56" spans="1:16" ht="34.5" customHeight="1">
      <c r="A56" s="5">
        <v>31</v>
      </c>
      <c r="B56" s="20">
        <v>4267913</v>
      </c>
      <c r="C56" s="22" t="s">
        <v>105</v>
      </c>
      <c r="D56" s="69"/>
      <c r="E56" s="72">
        <v>500</v>
      </c>
      <c r="F56" s="72"/>
      <c r="G56" s="72"/>
      <c r="H56" s="72">
        <v>400</v>
      </c>
      <c r="I56" s="85">
        <v>1</v>
      </c>
      <c r="J56" s="86" t="s">
        <v>251</v>
      </c>
      <c r="K56" s="87" t="s">
        <v>251</v>
      </c>
      <c r="L56" s="87" t="s">
        <v>284</v>
      </c>
      <c r="M56" s="88" t="s">
        <v>157</v>
      </c>
      <c r="P56"/>
    </row>
    <row r="57" spans="1:16" ht="34.5" customHeight="1">
      <c r="A57" s="5">
        <v>32</v>
      </c>
      <c r="B57" s="20">
        <v>4267914</v>
      </c>
      <c r="C57" s="22" t="s">
        <v>9</v>
      </c>
      <c r="D57" s="69"/>
      <c r="E57" s="72">
        <v>800</v>
      </c>
      <c r="F57" s="72"/>
      <c r="G57" s="72"/>
      <c r="H57" s="72">
        <v>1000</v>
      </c>
      <c r="I57" s="85">
        <v>1</v>
      </c>
      <c r="J57" s="86" t="s">
        <v>244</v>
      </c>
      <c r="K57" s="87" t="s">
        <v>244</v>
      </c>
      <c r="L57" s="87" t="s">
        <v>274</v>
      </c>
      <c r="M57" s="88" t="s">
        <v>157</v>
      </c>
      <c r="P57"/>
    </row>
    <row r="58" spans="1:16" ht="34.5" customHeight="1">
      <c r="A58" s="5">
        <v>33</v>
      </c>
      <c r="B58" s="20">
        <v>4267915</v>
      </c>
      <c r="C58" s="22" t="s">
        <v>106</v>
      </c>
      <c r="D58" s="69"/>
      <c r="E58" s="23">
        <v>950</v>
      </c>
      <c r="F58" s="23"/>
      <c r="G58" s="23"/>
      <c r="H58" s="23">
        <v>950</v>
      </c>
      <c r="I58" s="85">
        <v>1</v>
      </c>
      <c r="J58" s="86" t="s">
        <v>251</v>
      </c>
      <c r="K58" s="87" t="s">
        <v>251</v>
      </c>
      <c r="L58" s="87" t="s">
        <v>284</v>
      </c>
      <c r="M58" s="88" t="s">
        <v>157</v>
      </c>
      <c r="P58"/>
    </row>
    <row r="59" spans="1:16" ht="34.5" customHeight="1">
      <c r="A59" s="5">
        <v>34</v>
      </c>
      <c r="B59" s="20">
        <v>4267916</v>
      </c>
      <c r="C59" s="22" t="s">
        <v>29</v>
      </c>
      <c r="D59" s="69"/>
      <c r="E59" s="72">
        <v>5000</v>
      </c>
      <c r="F59" s="72"/>
      <c r="G59" s="72"/>
      <c r="H59" s="72">
        <v>4000</v>
      </c>
      <c r="I59" s="85">
        <v>1</v>
      </c>
      <c r="J59" s="86" t="s">
        <v>247</v>
      </c>
      <c r="K59" s="87" t="s">
        <v>242</v>
      </c>
      <c r="L59" s="87" t="s">
        <v>270</v>
      </c>
      <c r="M59" s="88" t="s">
        <v>157</v>
      </c>
      <c r="P59"/>
    </row>
    <row r="60" spans="1:16" ht="34.5" customHeight="1">
      <c r="A60" s="5">
        <v>35</v>
      </c>
      <c r="B60" s="20">
        <v>4267917</v>
      </c>
      <c r="C60" s="22" t="s">
        <v>30</v>
      </c>
      <c r="D60" s="69"/>
      <c r="E60" s="72">
        <v>6500</v>
      </c>
      <c r="F60" s="72"/>
      <c r="G60" s="72"/>
      <c r="H60" s="72">
        <v>5000</v>
      </c>
      <c r="I60" s="85">
        <v>1</v>
      </c>
      <c r="J60" s="86" t="s">
        <v>242</v>
      </c>
      <c r="K60" s="87" t="s">
        <v>249</v>
      </c>
      <c r="L60" s="87" t="s">
        <v>281</v>
      </c>
      <c r="M60" s="88" t="s">
        <v>157</v>
      </c>
      <c r="P60"/>
    </row>
    <row r="61" spans="1:13" s="2" customFormat="1" ht="34.5" customHeight="1">
      <c r="A61" s="167"/>
      <c r="B61" s="184"/>
      <c r="C61" s="168" t="s">
        <v>108</v>
      </c>
      <c r="D61" s="174"/>
      <c r="E61" s="177">
        <f>E62</f>
        <v>800</v>
      </c>
      <c r="F61" s="177"/>
      <c r="G61" s="177">
        <v>0</v>
      </c>
      <c r="H61" s="177">
        <f>H62</f>
        <v>800</v>
      </c>
      <c r="I61" s="169"/>
      <c r="J61" s="167"/>
      <c r="K61" s="167"/>
      <c r="L61" s="167"/>
      <c r="M61" s="171"/>
    </row>
    <row r="62" spans="1:16" ht="34.5" customHeight="1">
      <c r="A62" s="5">
        <v>36</v>
      </c>
      <c r="B62" s="3">
        <v>426811</v>
      </c>
      <c r="C62" s="22" t="s">
        <v>49</v>
      </c>
      <c r="D62" s="69"/>
      <c r="E62" s="90">
        <v>800</v>
      </c>
      <c r="F62" s="90"/>
      <c r="G62" s="90"/>
      <c r="H62" s="90">
        <v>800</v>
      </c>
      <c r="I62" s="85">
        <v>1</v>
      </c>
      <c r="J62" s="86" t="s">
        <v>248</v>
      </c>
      <c r="K62" s="86" t="s">
        <v>248</v>
      </c>
      <c r="L62" s="86" t="s">
        <v>280</v>
      </c>
      <c r="M62" s="88" t="s">
        <v>157</v>
      </c>
      <c r="P62"/>
    </row>
    <row r="63" spans="1:13" s="2" customFormat="1" ht="34.5" customHeight="1">
      <c r="A63" s="167"/>
      <c r="B63" s="167"/>
      <c r="C63" s="168" t="s">
        <v>111</v>
      </c>
      <c r="D63" s="174"/>
      <c r="E63" s="170">
        <f>E64+E65</f>
        <v>2100</v>
      </c>
      <c r="F63" s="170"/>
      <c r="G63" s="170">
        <f>G64+G65</f>
        <v>0</v>
      </c>
      <c r="H63" s="170">
        <f>H64+H65</f>
        <v>2100</v>
      </c>
      <c r="I63" s="169"/>
      <c r="J63" s="167"/>
      <c r="K63" s="167"/>
      <c r="L63" s="167"/>
      <c r="M63" s="171"/>
    </row>
    <row r="64" spans="1:16" ht="34.5" customHeight="1">
      <c r="A64" s="5">
        <v>37</v>
      </c>
      <c r="B64" s="3">
        <v>426821</v>
      </c>
      <c r="C64" s="22" t="s">
        <v>146</v>
      </c>
      <c r="D64" s="69"/>
      <c r="E64" s="23">
        <v>1000</v>
      </c>
      <c r="F64" s="23"/>
      <c r="G64" s="23"/>
      <c r="H64" s="23">
        <v>1000</v>
      </c>
      <c r="I64" s="85">
        <v>1</v>
      </c>
      <c r="J64" s="86" t="s">
        <v>244</v>
      </c>
      <c r="K64" s="87" t="s">
        <v>244</v>
      </c>
      <c r="L64" s="87" t="s">
        <v>274</v>
      </c>
      <c r="M64" s="88" t="s">
        <v>157</v>
      </c>
      <c r="P64"/>
    </row>
    <row r="65" spans="1:16" ht="34.5" customHeight="1">
      <c r="A65" s="5">
        <v>38</v>
      </c>
      <c r="B65" s="3">
        <v>426822</v>
      </c>
      <c r="C65" s="22" t="s">
        <v>31</v>
      </c>
      <c r="D65" s="69"/>
      <c r="E65" s="72">
        <v>1100</v>
      </c>
      <c r="F65" s="72"/>
      <c r="G65" s="72"/>
      <c r="H65" s="72">
        <f>E65+G65</f>
        <v>1100</v>
      </c>
      <c r="I65" s="85">
        <v>1</v>
      </c>
      <c r="J65" s="86" t="s">
        <v>244</v>
      </c>
      <c r="K65" s="87" t="s">
        <v>244</v>
      </c>
      <c r="L65" s="87" t="s">
        <v>274</v>
      </c>
      <c r="M65" s="88" t="s">
        <v>157</v>
      </c>
      <c r="P65"/>
    </row>
    <row r="66" spans="1:13" s="2" customFormat="1" ht="34.5" customHeight="1">
      <c r="A66" s="167"/>
      <c r="B66" s="167"/>
      <c r="C66" s="168" t="s">
        <v>113</v>
      </c>
      <c r="D66" s="174"/>
      <c r="E66" s="170">
        <f>E69+E67+E68</f>
        <v>1000</v>
      </c>
      <c r="F66" s="170"/>
      <c r="G66" s="170">
        <f>G69+G67+G68</f>
        <v>0</v>
      </c>
      <c r="H66" s="170">
        <f>E66+G66</f>
        <v>1000</v>
      </c>
      <c r="I66" s="169"/>
      <c r="J66" s="167"/>
      <c r="K66" s="167"/>
      <c r="L66" s="167"/>
      <c r="M66" s="171"/>
    </row>
    <row r="67" spans="1:13" s="2" customFormat="1" ht="44.25" customHeight="1">
      <c r="A67" s="5">
        <v>46</v>
      </c>
      <c r="B67" s="3">
        <v>426911</v>
      </c>
      <c r="C67" s="22" t="s">
        <v>32</v>
      </c>
      <c r="D67" s="69"/>
      <c r="E67" s="72">
        <v>0</v>
      </c>
      <c r="F67" s="72"/>
      <c r="G67" s="72"/>
      <c r="H67" s="72">
        <v>365</v>
      </c>
      <c r="I67" s="85">
        <v>6</v>
      </c>
      <c r="J67" s="86" t="s">
        <v>241</v>
      </c>
      <c r="K67" s="87" t="s">
        <v>244</v>
      </c>
      <c r="L67" s="87" t="s">
        <v>274</v>
      </c>
      <c r="M67" s="88" t="s">
        <v>157</v>
      </c>
    </row>
    <row r="68" spans="1:13" s="2" customFormat="1" ht="34.5" customHeight="1">
      <c r="A68" s="5">
        <v>47</v>
      </c>
      <c r="B68" s="3">
        <v>426912</v>
      </c>
      <c r="C68" s="22" t="s">
        <v>150</v>
      </c>
      <c r="D68" s="69"/>
      <c r="E68" s="72">
        <v>0</v>
      </c>
      <c r="F68" s="72"/>
      <c r="G68" s="72"/>
      <c r="H68" s="72">
        <v>370</v>
      </c>
      <c r="I68" s="85">
        <v>6</v>
      </c>
      <c r="J68" s="86" t="s">
        <v>241</v>
      </c>
      <c r="K68" s="87" t="s">
        <v>244</v>
      </c>
      <c r="L68" s="87" t="s">
        <v>274</v>
      </c>
      <c r="M68" s="88" t="s">
        <v>157</v>
      </c>
    </row>
    <row r="69" spans="1:16" ht="34.5" customHeight="1">
      <c r="A69" s="5">
        <v>39</v>
      </c>
      <c r="B69" s="3">
        <v>426919</v>
      </c>
      <c r="C69" s="10" t="s">
        <v>33</v>
      </c>
      <c r="D69" s="4"/>
      <c r="E69" s="17">
        <v>1000</v>
      </c>
      <c r="F69" s="17"/>
      <c r="G69" s="17"/>
      <c r="H69" s="17">
        <v>1000</v>
      </c>
      <c r="I69" s="7">
        <v>1</v>
      </c>
      <c r="J69" s="68" t="s">
        <v>246</v>
      </c>
      <c r="K69" s="3" t="s">
        <v>246</v>
      </c>
      <c r="L69" s="3" t="s">
        <v>276</v>
      </c>
      <c r="M69" s="63" t="s">
        <v>157</v>
      </c>
      <c r="P69"/>
    </row>
    <row r="70" spans="1:14" s="2" customFormat="1" ht="34.5" customHeight="1">
      <c r="A70" s="167"/>
      <c r="B70" s="184"/>
      <c r="C70" s="185" t="s">
        <v>180</v>
      </c>
      <c r="D70" s="174"/>
      <c r="E70" s="177">
        <f>E73+E76+E78+E81+E71</f>
        <v>5067</v>
      </c>
      <c r="F70" s="177"/>
      <c r="G70" s="177">
        <f>G73</f>
        <v>0</v>
      </c>
      <c r="H70" s="177">
        <f>E70+G70</f>
        <v>5067</v>
      </c>
      <c r="I70" s="169"/>
      <c r="J70" s="167"/>
      <c r="K70" s="167"/>
      <c r="L70" s="167"/>
      <c r="M70" s="171"/>
      <c r="N70" s="30"/>
    </row>
    <row r="71" spans="1:14" s="2" customFormat="1" ht="34.5" customHeight="1">
      <c r="A71" s="167"/>
      <c r="B71" s="184"/>
      <c r="C71" s="168" t="s">
        <v>233</v>
      </c>
      <c r="D71" s="174"/>
      <c r="E71" s="177">
        <f>E72</f>
        <v>0</v>
      </c>
      <c r="F71" s="177"/>
      <c r="G71" s="177">
        <v>0</v>
      </c>
      <c r="H71" s="177">
        <v>0</v>
      </c>
      <c r="I71" s="169"/>
      <c r="J71" s="167"/>
      <c r="K71" s="167"/>
      <c r="L71" s="167"/>
      <c r="M71" s="171"/>
      <c r="N71" s="30"/>
    </row>
    <row r="72" spans="1:16" ht="34.5" customHeight="1">
      <c r="A72" s="5">
        <v>40</v>
      </c>
      <c r="B72" s="3">
        <v>512111</v>
      </c>
      <c r="C72" s="10" t="s">
        <v>232</v>
      </c>
      <c r="D72" s="9"/>
      <c r="E72" s="9">
        <v>0</v>
      </c>
      <c r="F72" s="9"/>
      <c r="G72" s="9"/>
      <c r="H72" s="72">
        <f>E72+G72</f>
        <v>0</v>
      </c>
      <c r="I72" s="7">
        <v>1</v>
      </c>
      <c r="J72" s="68" t="s">
        <v>241</v>
      </c>
      <c r="K72" s="3" t="s">
        <v>241</v>
      </c>
      <c r="L72" s="3" t="s">
        <v>269</v>
      </c>
      <c r="M72" s="63" t="s">
        <v>209</v>
      </c>
      <c r="P72"/>
    </row>
    <row r="73" spans="1:14" s="2" customFormat="1" ht="34.5" customHeight="1">
      <c r="A73" s="167"/>
      <c r="B73" s="184"/>
      <c r="C73" s="168" t="s">
        <v>116</v>
      </c>
      <c r="D73" s="174"/>
      <c r="E73" s="177">
        <f>E75+E74</f>
        <v>4100</v>
      </c>
      <c r="F73" s="177"/>
      <c r="G73" s="177">
        <f>G75+G74</f>
        <v>0</v>
      </c>
      <c r="H73" s="177">
        <f>H75+H74</f>
        <v>4100</v>
      </c>
      <c r="I73" s="169"/>
      <c r="J73" s="167"/>
      <c r="K73" s="167"/>
      <c r="L73" s="167"/>
      <c r="M73" s="171"/>
      <c r="N73" s="30"/>
    </row>
    <row r="74" spans="1:16" ht="34.5" customHeight="1">
      <c r="A74" s="5">
        <v>41</v>
      </c>
      <c r="B74" s="3">
        <v>512221</v>
      </c>
      <c r="C74" s="10" t="s">
        <v>11</v>
      </c>
      <c r="D74" s="9"/>
      <c r="E74" s="9">
        <v>3300</v>
      </c>
      <c r="F74" s="9"/>
      <c r="G74" s="23"/>
      <c r="H74" s="72">
        <f>E74+G74</f>
        <v>3300</v>
      </c>
      <c r="I74" s="7">
        <v>1</v>
      </c>
      <c r="J74" s="68" t="s">
        <v>241</v>
      </c>
      <c r="K74" s="3" t="s">
        <v>241</v>
      </c>
      <c r="L74" s="3" t="s">
        <v>269</v>
      </c>
      <c r="M74" s="63" t="s">
        <v>209</v>
      </c>
      <c r="P74"/>
    </row>
    <row r="75" spans="1:16" ht="34.5" customHeight="1">
      <c r="A75" s="5">
        <v>42</v>
      </c>
      <c r="B75" s="3">
        <v>512222</v>
      </c>
      <c r="C75" s="10" t="s">
        <v>12</v>
      </c>
      <c r="D75" s="9"/>
      <c r="E75" s="9">
        <v>800</v>
      </c>
      <c r="F75" s="9"/>
      <c r="G75" s="23"/>
      <c r="H75" s="72">
        <f>E75+G75</f>
        <v>800</v>
      </c>
      <c r="I75" s="7">
        <v>1</v>
      </c>
      <c r="J75" s="68" t="s">
        <v>241</v>
      </c>
      <c r="K75" s="3" t="s">
        <v>241</v>
      </c>
      <c r="L75" s="3" t="s">
        <v>269</v>
      </c>
      <c r="M75" s="63" t="s">
        <v>209</v>
      </c>
      <c r="P75"/>
    </row>
    <row r="76" spans="1:13" s="2" customFormat="1" ht="34.5" customHeight="1">
      <c r="A76" s="167"/>
      <c r="B76" s="169"/>
      <c r="C76" s="168" t="s">
        <v>118</v>
      </c>
      <c r="D76" s="174"/>
      <c r="E76" s="186">
        <f>E77</f>
        <v>0</v>
      </c>
      <c r="F76" s="186"/>
      <c r="G76" s="186">
        <f>G77</f>
        <v>0</v>
      </c>
      <c r="H76" s="186">
        <f>H77</f>
        <v>400</v>
      </c>
      <c r="I76" s="169"/>
      <c r="J76" s="167"/>
      <c r="K76" s="167"/>
      <c r="L76" s="167"/>
      <c r="M76" s="171"/>
    </row>
    <row r="77" spans="1:16" ht="34.5" customHeight="1">
      <c r="A77" s="5">
        <v>51</v>
      </c>
      <c r="B77" s="3">
        <v>512231</v>
      </c>
      <c r="C77" s="10" t="s">
        <v>119</v>
      </c>
      <c r="D77" s="9"/>
      <c r="E77" s="18"/>
      <c r="F77" s="18"/>
      <c r="G77" s="18"/>
      <c r="H77" s="18">
        <v>400</v>
      </c>
      <c r="I77" s="7">
        <v>6</v>
      </c>
      <c r="J77" s="68" t="s">
        <v>241</v>
      </c>
      <c r="K77" s="3" t="s">
        <v>241</v>
      </c>
      <c r="L77" s="3" t="s">
        <v>269</v>
      </c>
      <c r="M77" s="63" t="s">
        <v>209</v>
      </c>
      <c r="P77"/>
    </row>
    <row r="78" spans="1:13" s="2" customFormat="1" ht="34.5" customHeight="1">
      <c r="A78" s="167"/>
      <c r="B78" s="167"/>
      <c r="C78" s="168" t="s">
        <v>39</v>
      </c>
      <c r="D78" s="174"/>
      <c r="E78" s="188">
        <f>E79+E80</f>
        <v>0</v>
      </c>
      <c r="F78" s="188"/>
      <c r="G78" s="188">
        <f>G79+G80</f>
        <v>0</v>
      </c>
      <c r="H78" s="188">
        <f>H79+H80</f>
        <v>0</v>
      </c>
      <c r="I78" s="169"/>
      <c r="J78" s="167"/>
      <c r="K78" s="167"/>
      <c r="L78" s="167"/>
      <c r="M78" s="171"/>
    </row>
    <row r="79" spans="1:16" ht="34.5" customHeight="1">
      <c r="A79" s="5">
        <v>52</v>
      </c>
      <c r="B79" s="20">
        <v>512251</v>
      </c>
      <c r="C79" s="11" t="s">
        <v>121</v>
      </c>
      <c r="D79" s="9"/>
      <c r="E79" s="19">
        <v>0</v>
      </c>
      <c r="F79" s="19"/>
      <c r="G79" s="19"/>
      <c r="H79" s="19">
        <f>E79+G79</f>
        <v>0</v>
      </c>
      <c r="I79" s="7">
        <v>6</v>
      </c>
      <c r="J79" s="68" t="s">
        <v>241</v>
      </c>
      <c r="K79" s="3" t="s">
        <v>241</v>
      </c>
      <c r="L79" s="3" t="s">
        <v>269</v>
      </c>
      <c r="M79" s="63" t="s">
        <v>209</v>
      </c>
      <c r="P79"/>
    </row>
    <row r="80" spans="1:16" ht="34.5" customHeight="1">
      <c r="A80" s="5">
        <v>53</v>
      </c>
      <c r="B80" s="3">
        <v>5122511</v>
      </c>
      <c r="C80" s="10" t="s">
        <v>39</v>
      </c>
      <c r="D80" s="9"/>
      <c r="E80" s="19">
        <v>0</v>
      </c>
      <c r="F80" s="19"/>
      <c r="G80" s="19"/>
      <c r="H80" s="19">
        <f>E80+G80</f>
        <v>0</v>
      </c>
      <c r="I80" s="7">
        <v>6</v>
      </c>
      <c r="J80" s="68" t="s">
        <v>241</v>
      </c>
      <c r="K80" s="3" t="s">
        <v>241</v>
      </c>
      <c r="L80" s="3" t="s">
        <v>269</v>
      </c>
      <c r="M80" s="63" t="s">
        <v>209</v>
      </c>
      <c r="P80"/>
    </row>
    <row r="81" spans="1:13" s="2" customFormat="1" ht="34.5" customHeight="1">
      <c r="A81" s="167"/>
      <c r="B81" s="187"/>
      <c r="C81" s="168" t="s">
        <v>123</v>
      </c>
      <c r="D81" s="174"/>
      <c r="E81" s="170">
        <f>E82+E83</f>
        <v>967</v>
      </c>
      <c r="F81" s="170"/>
      <c r="G81" s="170">
        <v>0</v>
      </c>
      <c r="H81" s="170">
        <f>H82+H83</f>
        <v>967</v>
      </c>
      <c r="I81" s="169"/>
      <c r="J81" s="167"/>
      <c r="K81" s="167"/>
      <c r="L81" s="167"/>
      <c r="M81" s="171"/>
    </row>
    <row r="82" spans="1:16" ht="34.5" customHeight="1">
      <c r="A82" s="5">
        <v>43</v>
      </c>
      <c r="B82" s="81">
        <v>512511</v>
      </c>
      <c r="C82" s="22" t="s">
        <v>14</v>
      </c>
      <c r="D82" s="23"/>
      <c r="E82" s="23">
        <v>167</v>
      </c>
      <c r="F82" s="23"/>
      <c r="G82" s="23"/>
      <c r="H82" s="23">
        <v>167</v>
      </c>
      <c r="I82" s="85">
        <v>1</v>
      </c>
      <c r="J82" s="86" t="s">
        <v>241</v>
      </c>
      <c r="K82" s="87" t="s">
        <v>241</v>
      </c>
      <c r="L82" s="3" t="s">
        <v>269</v>
      </c>
      <c r="M82" s="63" t="s">
        <v>157</v>
      </c>
      <c r="P82"/>
    </row>
    <row r="83" spans="1:16" ht="34.5" customHeight="1">
      <c r="A83" s="5">
        <v>44</v>
      </c>
      <c r="B83" s="81">
        <v>512521</v>
      </c>
      <c r="C83" s="22" t="s">
        <v>124</v>
      </c>
      <c r="D83" s="23"/>
      <c r="E83" s="72">
        <v>800</v>
      </c>
      <c r="F83" s="72"/>
      <c r="G83" s="72"/>
      <c r="H83" s="72">
        <f>E83+G83</f>
        <v>800</v>
      </c>
      <c r="I83" s="85">
        <v>1</v>
      </c>
      <c r="J83" s="86" t="s">
        <v>241</v>
      </c>
      <c r="K83" s="87" t="s">
        <v>241</v>
      </c>
      <c r="L83" s="3" t="s">
        <v>269</v>
      </c>
      <c r="M83" s="63" t="s">
        <v>157</v>
      </c>
      <c r="P83"/>
    </row>
    <row r="84" spans="3:16" ht="6.75" customHeight="1">
      <c r="C84" s="91"/>
      <c r="D84" s="91"/>
      <c r="E84" s="92"/>
      <c r="F84" s="92"/>
      <c r="G84" s="92"/>
      <c r="H84" s="92"/>
      <c r="I84" s="93"/>
      <c r="J84" s="92"/>
      <c r="K84" s="93"/>
      <c r="M84" s="57"/>
      <c r="N84" s="57"/>
      <c r="O84" s="57"/>
      <c r="P84" s="64"/>
    </row>
    <row r="85" spans="1:16" ht="13.5">
      <c r="A85" s="38" t="s">
        <v>158</v>
      </c>
      <c r="C85" s="91"/>
      <c r="D85" s="91"/>
      <c r="E85" s="92"/>
      <c r="F85" s="92"/>
      <c r="G85" s="92"/>
      <c r="H85" s="92"/>
      <c r="I85" s="93"/>
      <c r="J85" s="92"/>
      <c r="K85" s="93"/>
      <c r="M85" s="57"/>
      <c r="N85" s="57"/>
      <c r="O85" s="57"/>
      <c r="P85" s="64"/>
    </row>
    <row r="86" spans="3:16" ht="13.5">
      <c r="C86" s="94" t="s">
        <v>224</v>
      </c>
      <c r="D86" s="91"/>
      <c r="E86" s="92"/>
      <c r="F86" s="92"/>
      <c r="G86" s="92"/>
      <c r="H86" s="92"/>
      <c r="I86" s="93"/>
      <c r="J86" s="92"/>
      <c r="K86" s="93"/>
      <c r="M86" s="57"/>
      <c r="N86" s="57"/>
      <c r="O86" s="57"/>
      <c r="P86" s="64"/>
    </row>
    <row r="87" spans="3:16" ht="13.5">
      <c r="C87" s="94" t="s">
        <v>263</v>
      </c>
      <c r="D87" s="91"/>
      <c r="E87" s="92"/>
      <c r="F87" s="92"/>
      <c r="G87" s="92"/>
      <c r="H87" s="92"/>
      <c r="I87" s="93"/>
      <c r="J87" s="92"/>
      <c r="K87" s="93"/>
      <c r="M87" s="57"/>
      <c r="N87" s="57"/>
      <c r="O87" s="57"/>
      <c r="P87" s="64"/>
    </row>
    <row r="88" spans="3:16" ht="13.5">
      <c r="C88" s="94" t="s">
        <v>262</v>
      </c>
      <c r="D88" s="91"/>
      <c r="E88" s="92"/>
      <c r="F88" s="92"/>
      <c r="G88" s="92"/>
      <c r="H88" s="92"/>
      <c r="I88" s="93"/>
      <c r="J88" s="92"/>
      <c r="K88" s="93"/>
      <c r="M88" s="57"/>
      <c r="N88" s="57"/>
      <c r="O88" s="57"/>
      <c r="P88" s="64"/>
    </row>
    <row r="89" spans="1:16" ht="13.5">
      <c r="A89" s="38" t="s">
        <v>159</v>
      </c>
      <c r="C89" s="91"/>
      <c r="D89" s="91"/>
      <c r="E89" s="92"/>
      <c r="F89" s="92"/>
      <c r="G89" s="92"/>
      <c r="H89" s="92"/>
      <c r="I89" s="93"/>
      <c r="J89" s="92"/>
      <c r="K89" s="93"/>
      <c r="M89" s="57"/>
      <c r="N89" s="57"/>
      <c r="O89" s="57"/>
      <c r="P89" s="64"/>
    </row>
    <row r="90" spans="3:16" ht="13.5">
      <c r="C90" s="94" t="s">
        <v>160</v>
      </c>
      <c r="D90" s="95" t="s">
        <v>161</v>
      </c>
      <c r="E90" s="92"/>
      <c r="F90" s="92"/>
      <c r="G90" s="92"/>
      <c r="H90" s="92"/>
      <c r="I90" s="93"/>
      <c r="J90" s="92"/>
      <c r="K90" s="93"/>
      <c r="M90" s="57"/>
      <c r="N90" s="57"/>
      <c r="O90" s="57"/>
      <c r="P90" s="64"/>
    </row>
    <row r="91" spans="3:16" ht="13.5">
      <c r="C91" s="94" t="s">
        <v>162</v>
      </c>
      <c r="D91" s="91"/>
      <c r="E91" s="92"/>
      <c r="F91" s="92"/>
      <c r="G91" s="92"/>
      <c r="H91" s="92"/>
      <c r="I91" s="93"/>
      <c r="J91" s="92"/>
      <c r="K91" s="93"/>
      <c r="M91" s="57"/>
      <c r="N91" s="57"/>
      <c r="O91" s="57"/>
      <c r="P91" s="64"/>
    </row>
    <row r="92" spans="3:16" ht="13.5">
      <c r="C92" s="94" t="s">
        <v>264</v>
      </c>
      <c r="D92" s="91"/>
      <c r="E92" s="92"/>
      <c r="F92" s="92"/>
      <c r="G92" s="92"/>
      <c r="H92" s="92"/>
      <c r="I92" s="93"/>
      <c r="J92" s="92"/>
      <c r="K92" s="93"/>
      <c r="M92" s="57"/>
      <c r="N92" s="57"/>
      <c r="O92" s="57"/>
      <c r="P92" s="64"/>
    </row>
    <row r="93" spans="3:16" ht="13.5">
      <c r="C93" s="94" t="s">
        <v>265</v>
      </c>
      <c r="D93" s="91"/>
      <c r="E93" s="92"/>
      <c r="F93" s="92"/>
      <c r="G93" s="92"/>
      <c r="H93" s="92"/>
      <c r="I93" s="93"/>
      <c r="J93" s="92"/>
      <c r="K93" s="93"/>
      <c r="M93" s="57"/>
      <c r="N93" s="57"/>
      <c r="O93" s="57"/>
      <c r="P93" s="64"/>
    </row>
    <row r="94" spans="3:16" ht="13.5">
      <c r="C94" s="94" t="s">
        <v>266</v>
      </c>
      <c r="D94" s="91"/>
      <c r="E94" s="92"/>
      <c r="F94" s="92"/>
      <c r="G94" s="92"/>
      <c r="H94" s="92"/>
      <c r="I94" s="93"/>
      <c r="J94" s="92"/>
      <c r="K94" s="93"/>
      <c r="M94" s="57"/>
      <c r="N94" s="57"/>
      <c r="O94" s="57"/>
      <c r="P94" s="64"/>
    </row>
    <row r="95" spans="3:16" ht="13.5">
      <c r="C95" s="94" t="s">
        <v>267</v>
      </c>
      <c r="D95" s="91"/>
      <c r="E95" s="92"/>
      <c r="F95" s="92"/>
      <c r="G95" s="92"/>
      <c r="H95" s="92"/>
      <c r="I95" s="93"/>
      <c r="J95" s="92"/>
      <c r="K95" s="93"/>
      <c r="M95" s="57"/>
      <c r="N95" s="57"/>
      <c r="O95" s="57"/>
      <c r="P95" s="64"/>
    </row>
    <row r="96" spans="3:16" ht="13.5">
      <c r="C96" s="94" t="s">
        <v>268</v>
      </c>
      <c r="D96" s="91"/>
      <c r="E96" s="92"/>
      <c r="F96" s="92"/>
      <c r="G96" s="92"/>
      <c r="H96" s="92"/>
      <c r="I96" s="93"/>
      <c r="J96" s="92"/>
      <c r="K96" s="93"/>
      <c r="M96" s="57"/>
      <c r="N96" s="57"/>
      <c r="O96" s="57"/>
      <c r="P96" s="64"/>
    </row>
    <row r="97" spans="13:16" ht="13.5">
      <c r="M97" s="57"/>
      <c r="N97" s="57"/>
      <c r="O97" s="57"/>
      <c r="P97" s="64"/>
    </row>
    <row r="98" spans="1:16" ht="13.5">
      <c r="A98" s="40"/>
      <c r="B98" s="40"/>
      <c r="M98" s="57"/>
      <c r="N98" s="57"/>
      <c r="O98" s="57"/>
      <c r="P98" s="64"/>
    </row>
    <row r="99" spans="1:16" ht="13.5">
      <c r="A99" s="40"/>
      <c r="B99" s="40"/>
      <c r="M99" s="57"/>
      <c r="N99" s="57"/>
      <c r="O99" s="57"/>
      <c r="P99" s="64"/>
    </row>
    <row r="100" spans="1:16" ht="15">
      <c r="A100" s="40"/>
      <c r="B100" s="35"/>
      <c r="M100" s="57"/>
      <c r="N100" s="57"/>
      <c r="O100" s="57"/>
      <c r="P100" s="64"/>
    </row>
    <row r="101" spans="1:16" ht="13.5">
      <c r="A101" s="39"/>
      <c r="B101" s="39"/>
      <c r="M101" s="57"/>
      <c r="N101" s="57"/>
      <c r="O101" s="57"/>
      <c r="P101" s="64"/>
    </row>
    <row r="102" spans="13:16" ht="13.5">
      <c r="M102" s="57"/>
      <c r="N102" s="57"/>
      <c r="O102" s="57"/>
      <c r="P102" s="64"/>
    </row>
    <row r="103" spans="13:16" ht="13.5">
      <c r="M103" s="57"/>
      <c r="N103" s="57"/>
      <c r="O103" s="57"/>
      <c r="P103" s="64"/>
    </row>
    <row r="104" spans="13:16" ht="13.5">
      <c r="M104" s="57"/>
      <c r="N104" s="57"/>
      <c r="O104" s="57"/>
      <c r="P104" s="64"/>
    </row>
    <row r="105" spans="13:16" ht="13.5">
      <c r="M105" s="57"/>
      <c r="N105" s="57"/>
      <c r="O105" s="57"/>
      <c r="P105" s="64"/>
    </row>
    <row r="106" spans="13:16" ht="13.5">
      <c r="M106" s="57"/>
      <c r="N106" s="57"/>
      <c r="O106" s="57"/>
      <c r="P106" s="64"/>
    </row>
    <row r="107" spans="13:16" ht="13.5">
      <c r="M107" s="57"/>
      <c r="N107" s="57"/>
      <c r="O107" s="57"/>
      <c r="P107" s="64"/>
    </row>
    <row r="108" spans="13:16" ht="13.5">
      <c r="M108" s="57"/>
      <c r="N108" s="57"/>
      <c r="O108" s="57"/>
      <c r="P108" s="64"/>
    </row>
    <row r="109" spans="13:16" ht="13.5">
      <c r="M109" s="57"/>
      <c r="N109" s="57"/>
      <c r="O109" s="57"/>
      <c r="P109" s="64"/>
    </row>
    <row r="110" spans="13:16" ht="13.5">
      <c r="M110" s="57"/>
      <c r="N110" s="57"/>
      <c r="O110" s="57"/>
      <c r="P110" s="64"/>
    </row>
    <row r="111" spans="13:16" ht="13.5">
      <c r="M111" s="57"/>
      <c r="N111" s="57"/>
      <c r="O111" s="57"/>
      <c r="P111" s="64"/>
    </row>
    <row r="112" spans="13:16" ht="13.5">
      <c r="M112" s="57"/>
      <c r="N112" s="57"/>
      <c r="O112" s="57"/>
      <c r="P112" s="64"/>
    </row>
    <row r="113" spans="13:16" ht="13.5">
      <c r="M113" s="57"/>
      <c r="N113" s="57"/>
      <c r="O113" s="57"/>
      <c r="P113" s="64"/>
    </row>
    <row r="114" spans="13:16" ht="13.5">
      <c r="M114" s="57"/>
      <c r="N114" s="57"/>
      <c r="O114" s="57"/>
      <c r="P114" s="64"/>
    </row>
    <row r="115" spans="13:16" ht="13.5">
      <c r="M115" s="57"/>
      <c r="N115" s="57"/>
      <c r="O115" s="57"/>
      <c r="P115" s="64"/>
    </row>
    <row r="116" spans="13:16" ht="13.5">
      <c r="M116" s="57"/>
      <c r="N116" s="57"/>
      <c r="O116" s="57"/>
      <c r="P116" s="64"/>
    </row>
    <row r="117" spans="13:16" ht="13.5">
      <c r="M117" s="57"/>
      <c r="N117" s="57"/>
      <c r="O117" s="57"/>
      <c r="P117" s="64"/>
    </row>
    <row r="118" spans="13:16" ht="13.5">
      <c r="M118" s="57"/>
      <c r="N118" s="57"/>
      <c r="O118" s="57"/>
      <c r="P118" s="64"/>
    </row>
    <row r="119" spans="13:16" ht="13.5">
      <c r="M119" s="57"/>
      <c r="N119" s="57"/>
      <c r="O119" s="57"/>
      <c r="P119" s="64"/>
    </row>
    <row r="120" spans="13:16" ht="13.5">
      <c r="M120" s="57"/>
      <c r="N120" s="57"/>
      <c r="O120" s="57"/>
      <c r="P120" s="64"/>
    </row>
    <row r="121" spans="13:16" ht="13.5">
      <c r="M121" s="57"/>
      <c r="N121" s="57"/>
      <c r="O121" s="57"/>
      <c r="P121" s="64"/>
    </row>
    <row r="122" spans="13:16" ht="13.5">
      <c r="M122" s="57"/>
      <c r="N122" s="57"/>
      <c r="O122" s="57"/>
      <c r="P122" s="64"/>
    </row>
    <row r="123" spans="13:16" ht="13.5">
      <c r="M123" s="57"/>
      <c r="N123" s="57"/>
      <c r="O123" s="57"/>
      <c r="P123" s="64"/>
    </row>
    <row r="124" spans="13:16" ht="13.5">
      <c r="M124" s="57"/>
      <c r="N124" s="57"/>
      <c r="O124" s="57"/>
      <c r="P124" s="64"/>
    </row>
    <row r="125" spans="13:16" ht="13.5">
      <c r="M125" s="57"/>
      <c r="N125" s="57"/>
      <c r="O125" s="57"/>
      <c r="P125" s="64"/>
    </row>
    <row r="126" spans="13:16" ht="13.5">
      <c r="M126" s="57"/>
      <c r="N126" s="57"/>
      <c r="O126" s="57"/>
      <c r="P126" s="64"/>
    </row>
    <row r="127" spans="13:16" ht="13.5">
      <c r="M127" s="57"/>
      <c r="N127" s="57"/>
      <c r="O127" s="57"/>
      <c r="P127" s="64"/>
    </row>
    <row r="128" spans="13:16" ht="13.5">
      <c r="M128" s="57"/>
      <c r="N128" s="57"/>
      <c r="O128" s="57"/>
      <c r="P128" s="64"/>
    </row>
    <row r="129" spans="13:16" ht="13.5">
      <c r="M129" s="57"/>
      <c r="N129" s="57"/>
      <c r="O129" s="57"/>
      <c r="P129" s="64"/>
    </row>
    <row r="130" spans="13:16" ht="13.5">
      <c r="M130" s="57"/>
      <c r="N130" s="57"/>
      <c r="O130" s="57"/>
      <c r="P130" s="64"/>
    </row>
    <row r="131" spans="13:16" ht="13.5">
      <c r="M131" s="57"/>
      <c r="N131" s="57"/>
      <c r="O131" s="57"/>
      <c r="P131" s="64"/>
    </row>
    <row r="132" spans="13:16" ht="13.5">
      <c r="M132" s="57"/>
      <c r="N132" s="57"/>
      <c r="O132" s="57"/>
      <c r="P132" s="64"/>
    </row>
    <row r="133" spans="13:16" ht="13.5">
      <c r="M133" s="57"/>
      <c r="N133" s="57"/>
      <c r="O133" s="57"/>
      <c r="P133" s="64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7"/>
  <sheetViews>
    <sheetView zoomScale="75" zoomScaleNormal="75" zoomScalePageLayoutView="0" workbookViewId="0" topLeftCell="A90">
      <selection activeCell="A102" sqref="A102:IV107"/>
    </sheetView>
  </sheetViews>
  <sheetFormatPr defaultColWidth="9.140625" defaultRowHeight="12.75"/>
  <cols>
    <col min="1" max="1" width="8.7109375" style="67" customWidth="1"/>
    <col min="2" max="2" width="13.7109375" style="0" customWidth="1"/>
    <col min="3" max="3" width="52.7109375" style="0" customWidth="1"/>
    <col min="4" max="4" width="7.421875" style="0" customWidth="1"/>
    <col min="5" max="5" width="16.421875" style="0" hidden="1" customWidth="1"/>
    <col min="6" max="6" width="0.2890625" style="0" customWidth="1"/>
    <col min="7" max="7" width="13.28125" style="57" customWidth="1"/>
    <col min="8" max="8" width="18.28125" style="57" hidden="1" customWidth="1"/>
    <col min="9" max="9" width="11.140625" style="57" hidden="1" customWidth="1"/>
    <col min="10" max="10" width="13.28125" style="57" customWidth="1"/>
    <col min="11" max="11" width="15.421875" style="0" customWidth="1"/>
    <col min="12" max="12" width="14.28125" style="0" customWidth="1"/>
    <col min="13" max="13" width="13.421875" style="0" customWidth="1"/>
    <col min="14" max="14" width="17.28125" style="28" customWidth="1"/>
    <col min="15" max="15" width="17.28125" style="102" customWidth="1"/>
    <col min="16" max="16" width="16.7109375" style="28" customWidth="1"/>
    <col min="17" max="17" width="17.421875" style="100" customWidth="1"/>
    <col min="18" max="18" width="17.00390625" style="102" customWidth="1"/>
    <col min="20" max="20" width="15.57421875" style="29" bestFit="1" customWidth="1"/>
  </cols>
  <sheetData>
    <row r="1" spans="1:17" ht="54.75" customHeight="1">
      <c r="A1" s="249" t="s">
        <v>303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ht="21.75" customHeight="1">
      <c r="A2" s="258" t="s">
        <v>155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ht="18">
      <c r="A3" s="256" t="s">
        <v>220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20" ht="97.5" customHeight="1">
      <c r="A4" s="26" t="s">
        <v>128</v>
      </c>
      <c r="B4" s="26" t="s">
        <v>141</v>
      </c>
      <c r="C4" s="26" t="s">
        <v>140</v>
      </c>
      <c r="D4" s="27" t="s">
        <v>129</v>
      </c>
      <c r="E4" s="26" t="s">
        <v>153</v>
      </c>
      <c r="F4" s="26" t="s">
        <v>213</v>
      </c>
      <c r="G4" s="26" t="s">
        <v>153</v>
      </c>
      <c r="H4" s="26" t="s">
        <v>213</v>
      </c>
      <c r="I4" s="26" t="s">
        <v>213</v>
      </c>
      <c r="J4" s="26" t="s">
        <v>302</v>
      </c>
      <c r="K4" s="26" t="s">
        <v>154</v>
      </c>
      <c r="L4" s="26" t="s">
        <v>147</v>
      </c>
      <c r="M4" s="26" t="s">
        <v>147</v>
      </c>
      <c r="N4" s="26" t="s">
        <v>142</v>
      </c>
      <c r="P4"/>
      <c r="Q4" s="77"/>
      <c r="T4"/>
    </row>
    <row r="5" spans="1:18" s="2" customFormat="1" ht="34.5" customHeight="1">
      <c r="A5" s="217"/>
      <c r="B5" s="218"/>
      <c r="C5" s="219" t="s">
        <v>134</v>
      </c>
      <c r="D5" s="217"/>
      <c r="E5" s="210">
        <f>E6+E7</f>
        <v>111834</v>
      </c>
      <c r="F5" s="210" t="e">
        <f>F6+F7</f>
        <v>#REF!</v>
      </c>
      <c r="G5" s="220">
        <f>G6+G7</f>
        <v>136722</v>
      </c>
      <c r="H5" s="220">
        <f>H6+H7</f>
        <v>344</v>
      </c>
      <c r="I5" s="220">
        <f>I6+I7</f>
        <v>0</v>
      </c>
      <c r="J5" s="220">
        <f>G5+I5</f>
        <v>136722</v>
      </c>
      <c r="K5" s="217"/>
      <c r="L5" s="217"/>
      <c r="M5" s="217"/>
      <c r="N5" s="220">
        <f>J5</f>
        <v>136722</v>
      </c>
      <c r="O5" s="138"/>
      <c r="Q5" s="78"/>
      <c r="R5" s="138"/>
    </row>
    <row r="6" spans="1:18" s="2" customFormat="1" ht="34.5" customHeight="1">
      <c r="A6" s="217"/>
      <c r="B6" s="218"/>
      <c r="C6" s="218" t="s">
        <v>152</v>
      </c>
      <c r="D6" s="217"/>
      <c r="E6" s="220">
        <v>78115</v>
      </c>
      <c r="F6" s="220">
        <f>F52+F82</f>
        <v>0</v>
      </c>
      <c r="G6" s="220">
        <f>G52+G82</f>
        <v>82115</v>
      </c>
      <c r="H6" s="220">
        <f>H52+H83</f>
        <v>10</v>
      </c>
      <c r="I6" s="220">
        <f>I52+I82</f>
        <v>0</v>
      </c>
      <c r="J6" s="220">
        <f>G6+I6</f>
        <v>82115</v>
      </c>
      <c r="K6" s="217"/>
      <c r="L6" s="217"/>
      <c r="M6" s="217"/>
      <c r="N6" s="220">
        <f>J6</f>
        <v>82115</v>
      </c>
      <c r="O6" s="138"/>
      <c r="Q6" s="78"/>
      <c r="R6" s="138"/>
    </row>
    <row r="7" spans="1:18" s="2" customFormat="1" ht="34.5" customHeight="1">
      <c r="A7" s="217"/>
      <c r="B7" s="218"/>
      <c r="C7" s="218" t="s">
        <v>135</v>
      </c>
      <c r="D7" s="217"/>
      <c r="E7" s="220">
        <v>33719</v>
      </c>
      <c r="F7" s="220" t="e">
        <f>F8+F11+F13+F17+F22+F29+F33+F43+F50</f>
        <v>#REF!</v>
      </c>
      <c r="G7" s="220">
        <f>G8+G11+G13+G17+G22+G29+G33+G43+G50</f>
        <v>54607</v>
      </c>
      <c r="H7" s="220">
        <f>H33</f>
        <v>334</v>
      </c>
      <c r="I7" s="220">
        <f>I8+I33</f>
        <v>0</v>
      </c>
      <c r="J7" s="220">
        <f>G7+I7</f>
        <v>54607</v>
      </c>
      <c r="K7" s="217"/>
      <c r="L7" s="217"/>
      <c r="M7" s="217"/>
      <c r="N7" s="220">
        <f>J7</f>
        <v>54607</v>
      </c>
      <c r="O7" s="138"/>
      <c r="Q7" s="78"/>
      <c r="R7" s="138"/>
    </row>
    <row r="8" spans="1:25" s="2" customFormat="1" ht="34.5" customHeight="1">
      <c r="A8" s="169"/>
      <c r="B8" s="174"/>
      <c r="C8" s="172" t="s">
        <v>59</v>
      </c>
      <c r="D8" s="167"/>
      <c r="E8" s="201">
        <f>E9+E10</f>
        <v>790</v>
      </c>
      <c r="F8" s="201">
        <f>F9+F10</f>
        <v>0</v>
      </c>
      <c r="G8" s="170">
        <f>G9+G10</f>
        <v>1090</v>
      </c>
      <c r="H8" s="170"/>
      <c r="I8" s="170">
        <f>I10</f>
        <v>0</v>
      </c>
      <c r="J8" s="170">
        <f>G8+I8</f>
        <v>1090</v>
      </c>
      <c r="K8" s="167"/>
      <c r="L8" s="174"/>
      <c r="M8" s="167"/>
      <c r="N8" s="170">
        <f>J8</f>
        <v>1090</v>
      </c>
      <c r="O8" s="139"/>
      <c r="P8" s="41"/>
      <c r="Q8" s="79"/>
      <c r="R8" s="139"/>
      <c r="S8" s="41"/>
      <c r="T8" s="41"/>
      <c r="U8" s="41"/>
      <c r="V8" s="41"/>
      <c r="W8" s="41"/>
      <c r="X8" s="41"/>
      <c r="Y8" s="41"/>
    </row>
    <row r="9" spans="1:25" ht="34.5" customHeight="1">
      <c r="A9" s="5">
        <v>1</v>
      </c>
      <c r="B9" s="3">
        <v>421321</v>
      </c>
      <c r="C9" s="50" t="s">
        <v>36</v>
      </c>
      <c r="D9" s="3"/>
      <c r="E9" s="9">
        <v>300</v>
      </c>
      <c r="F9" s="9"/>
      <c r="G9" s="137">
        <f aca="true" t="shared" si="0" ref="G9:G21">E9+F9</f>
        <v>300</v>
      </c>
      <c r="H9" s="12"/>
      <c r="I9" s="12"/>
      <c r="J9" s="137">
        <f>G9+H9</f>
        <v>300</v>
      </c>
      <c r="K9" s="3" t="s">
        <v>252</v>
      </c>
      <c r="L9" s="3" t="s">
        <v>235</v>
      </c>
      <c r="M9" s="3" t="s">
        <v>236</v>
      </c>
      <c r="N9" s="12">
        <f aca="true" t="shared" si="1" ref="N9:N74">J9</f>
        <v>300</v>
      </c>
      <c r="O9" s="136"/>
      <c r="P9" s="42"/>
      <c r="Q9" s="80"/>
      <c r="R9" s="136"/>
      <c r="S9" s="42"/>
      <c r="T9" s="42"/>
      <c r="U9" s="42"/>
      <c r="V9" s="42"/>
      <c r="W9" s="42"/>
      <c r="X9" s="42"/>
      <c r="Y9" s="42"/>
    </row>
    <row r="10" spans="1:25" ht="34.5" customHeight="1">
      <c r="A10" s="5">
        <v>2</v>
      </c>
      <c r="B10" s="3">
        <v>421324</v>
      </c>
      <c r="C10" s="10" t="s">
        <v>225</v>
      </c>
      <c r="D10" s="48"/>
      <c r="E10" s="9">
        <v>490</v>
      </c>
      <c r="F10" s="9"/>
      <c r="G10" s="137">
        <v>790</v>
      </c>
      <c r="H10" s="12"/>
      <c r="I10" s="12"/>
      <c r="J10" s="137">
        <f>G10+I10</f>
        <v>790</v>
      </c>
      <c r="K10" s="3" t="s">
        <v>252</v>
      </c>
      <c r="L10" s="3" t="s">
        <v>235</v>
      </c>
      <c r="M10" s="3" t="s">
        <v>236</v>
      </c>
      <c r="N10" s="12">
        <f t="shared" si="1"/>
        <v>790</v>
      </c>
      <c r="O10" s="136"/>
      <c r="P10" s="42"/>
      <c r="Q10" s="80"/>
      <c r="R10" s="136"/>
      <c r="S10" s="42"/>
      <c r="T10" s="42"/>
      <c r="U10" s="42"/>
      <c r="V10" s="42"/>
      <c r="W10" s="42"/>
      <c r="X10" s="42"/>
      <c r="Y10" s="42"/>
    </row>
    <row r="11" spans="1:25" s="2" customFormat="1" ht="34.5" customHeight="1">
      <c r="A11" s="167"/>
      <c r="B11" s="167"/>
      <c r="C11" s="172" t="s">
        <v>60</v>
      </c>
      <c r="D11" s="167"/>
      <c r="E11" s="174">
        <f>E12</f>
        <v>167</v>
      </c>
      <c r="F11" s="174">
        <f>F12</f>
        <v>0</v>
      </c>
      <c r="G11" s="170">
        <f>G12</f>
        <v>167</v>
      </c>
      <c r="H11" s="170"/>
      <c r="I11" s="170"/>
      <c r="J11" s="170">
        <f>J12</f>
        <v>167</v>
      </c>
      <c r="K11" s="167"/>
      <c r="L11" s="167"/>
      <c r="M11" s="167"/>
      <c r="N11" s="170">
        <f t="shared" si="1"/>
        <v>167</v>
      </c>
      <c r="O11" s="139"/>
      <c r="P11" s="41"/>
      <c r="Q11" s="79"/>
      <c r="R11" s="139"/>
      <c r="S11" s="41"/>
      <c r="T11" s="41"/>
      <c r="U11" s="41"/>
      <c r="V11" s="41"/>
      <c r="W11" s="41"/>
      <c r="X11" s="41"/>
      <c r="Y11" s="41"/>
    </row>
    <row r="12" spans="1:25" ht="34.5" customHeight="1">
      <c r="A12" s="5">
        <v>3</v>
      </c>
      <c r="B12" s="3">
        <v>4214191</v>
      </c>
      <c r="C12" s="50" t="s">
        <v>38</v>
      </c>
      <c r="D12" s="3"/>
      <c r="E12" s="9">
        <v>167</v>
      </c>
      <c r="F12" s="9"/>
      <c r="G12" s="137">
        <f t="shared" si="0"/>
        <v>167</v>
      </c>
      <c r="H12" s="12"/>
      <c r="I12" s="12"/>
      <c r="J12" s="137">
        <f>G12+H12</f>
        <v>167</v>
      </c>
      <c r="K12" s="3" t="s">
        <v>252</v>
      </c>
      <c r="L12" s="3" t="s">
        <v>235</v>
      </c>
      <c r="M12" s="3" t="s">
        <v>236</v>
      </c>
      <c r="N12" s="12">
        <f t="shared" si="1"/>
        <v>167</v>
      </c>
      <c r="O12" s="136"/>
      <c r="P12" s="42"/>
      <c r="Q12" s="80"/>
      <c r="R12" s="136"/>
      <c r="S12" s="42"/>
      <c r="T12" s="42"/>
      <c r="U12" s="42"/>
      <c r="V12" s="42"/>
      <c r="W12" s="42"/>
      <c r="X12" s="42"/>
      <c r="Y12" s="42"/>
    </row>
    <row r="13" spans="1:25" s="2" customFormat="1" ht="34.5" customHeight="1">
      <c r="A13" s="167"/>
      <c r="B13" s="167"/>
      <c r="C13" s="172" t="s">
        <v>63</v>
      </c>
      <c r="D13" s="167"/>
      <c r="E13" s="174">
        <f>E16+E14</f>
        <v>233</v>
      </c>
      <c r="F13" s="174">
        <f>F16+F14</f>
        <v>0</v>
      </c>
      <c r="G13" s="170">
        <f>G14+G16+G15</f>
        <v>833</v>
      </c>
      <c r="H13" s="170"/>
      <c r="I13" s="170"/>
      <c r="J13" s="170">
        <f>J14+J16+J15</f>
        <v>833</v>
      </c>
      <c r="K13" s="167"/>
      <c r="L13" s="167"/>
      <c r="M13" s="167"/>
      <c r="N13" s="170">
        <f t="shared" si="1"/>
        <v>833</v>
      </c>
      <c r="O13" s="139"/>
      <c r="P13" s="41"/>
      <c r="Q13" s="79"/>
      <c r="R13" s="139"/>
      <c r="S13" s="41"/>
      <c r="T13" s="41"/>
      <c r="U13" s="41"/>
      <c r="V13" s="41"/>
      <c r="W13" s="41"/>
      <c r="X13" s="41"/>
      <c r="Y13" s="41"/>
    </row>
    <row r="14" spans="1:25" ht="34.5" customHeight="1">
      <c r="A14" s="5">
        <v>4</v>
      </c>
      <c r="B14" s="3">
        <v>421612</v>
      </c>
      <c r="C14" s="50" t="s">
        <v>65</v>
      </c>
      <c r="D14" s="3"/>
      <c r="E14" s="9">
        <v>125</v>
      </c>
      <c r="F14" s="9"/>
      <c r="G14" s="137">
        <f t="shared" si="0"/>
        <v>125</v>
      </c>
      <c r="H14" s="12"/>
      <c r="I14" s="12"/>
      <c r="J14" s="137">
        <f>G14+H14</f>
        <v>125</v>
      </c>
      <c r="K14" s="3" t="s">
        <v>252</v>
      </c>
      <c r="L14" s="3" t="s">
        <v>235</v>
      </c>
      <c r="M14" s="3" t="s">
        <v>236</v>
      </c>
      <c r="N14" s="12">
        <f t="shared" si="1"/>
        <v>125</v>
      </c>
      <c r="O14" s="136"/>
      <c r="P14" s="42"/>
      <c r="Q14" s="80"/>
      <c r="R14" s="136"/>
      <c r="S14" s="42"/>
      <c r="T14" s="42"/>
      <c r="U14" s="42"/>
      <c r="V14" s="42"/>
      <c r="W14" s="42"/>
      <c r="X14" s="42"/>
      <c r="Y14" s="42"/>
    </row>
    <row r="15" spans="1:25" ht="34.5" customHeight="1">
      <c r="A15" s="5">
        <v>4</v>
      </c>
      <c r="B15" s="3">
        <v>421619</v>
      </c>
      <c r="C15" s="50" t="s">
        <v>257</v>
      </c>
      <c r="D15" s="3"/>
      <c r="E15" s="9"/>
      <c r="F15" s="9"/>
      <c r="G15" s="137">
        <v>600</v>
      </c>
      <c r="H15" s="12"/>
      <c r="I15" s="12"/>
      <c r="J15" s="137">
        <v>600</v>
      </c>
      <c r="K15" s="3"/>
      <c r="L15" s="3"/>
      <c r="M15" s="3"/>
      <c r="N15" s="12"/>
      <c r="O15" s="136"/>
      <c r="P15" s="42"/>
      <c r="Q15" s="80"/>
      <c r="R15" s="136"/>
      <c r="S15" s="42"/>
      <c r="T15" s="42"/>
      <c r="U15" s="42"/>
      <c r="V15" s="42"/>
      <c r="W15" s="42"/>
      <c r="X15" s="42"/>
      <c r="Y15" s="42"/>
    </row>
    <row r="16" spans="1:25" ht="34.5" customHeight="1">
      <c r="A16" s="5">
        <v>5</v>
      </c>
      <c r="B16" s="3">
        <v>421625</v>
      </c>
      <c r="C16" s="10" t="s">
        <v>64</v>
      </c>
      <c r="D16" s="3"/>
      <c r="E16" s="9">
        <v>108</v>
      </c>
      <c r="F16" s="9"/>
      <c r="G16" s="137">
        <f t="shared" si="0"/>
        <v>108</v>
      </c>
      <c r="H16" s="12"/>
      <c r="I16" s="12"/>
      <c r="J16" s="137">
        <f>G16+H16</f>
        <v>108</v>
      </c>
      <c r="K16" s="3" t="s">
        <v>252</v>
      </c>
      <c r="L16" s="3" t="s">
        <v>235</v>
      </c>
      <c r="M16" s="3" t="s">
        <v>236</v>
      </c>
      <c r="N16" s="12">
        <f t="shared" si="1"/>
        <v>108</v>
      </c>
      <c r="O16" s="136"/>
      <c r="P16" s="42"/>
      <c r="Q16" s="80"/>
      <c r="R16" s="136"/>
      <c r="S16" s="42"/>
      <c r="T16" s="42"/>
      <c r="U16" s="42"/>
      <c r="V16" s="42"/>
      <c r="W16" s="42"/>
      <c r="X16" s="42"/>
      <c r="Y16" s="42"/>
    </row>
    <row r="17" spans="1:25" s="2" customFormat="1" ht="34.5" customHeight="1">
      <c r="A17" s="167"/>
      <c r="B17" s="167"/>
      <c r="C17" s="172" t="s">
        <v>68</v>
      </c>
      <c r="D17" s="167"/>
      <c r="E17" s="174">
        <f>E19+E21+E20+E18</f>
        <v>21848</v>
      </c>
      <c r="F17" s="174">
        <f>F19+F21+F20+F18</f>
        <v>0</v>
      </c>
      <c r="G17" s="170">
        <f>G18+G19+G20+G21</f>
        <v>30973</v>
      </c>
      <c r="H17" s="170"/>
      <c r="I17" s="170"/>
      <c r="J17" s="170">
        <f>J18+J19+J20+J21</f>
        <v>30973</v>
      </c>
      <c r="K17" s="167"/>
      <c r="L17" s="167"/>
      <c r="M17" s="167"/>
      <c r="N17" s="170">
        <f t="shared" si="1"/>
        <v>30973</v>
      </c>
      <c r="O17" s="139"/>
      <c r="P17" s="41"/>
      <c r="Q17" s="79"/>
      <c r="R17" s="139"/>
      <c r="S17" s="41"/>
      <c r="T17" s="41"/>
      <c r="U17" s="41"/>
      <c r="V17" s="41"/>
      <c r="W17" s="41"/>
      <c r="X17" s="41"/>
      <c r="Y17" s="41"/>
    </row>
    <row r="18" spans="1:25" ht="34.5" customHeight="1">
      <c r="A18" s="5">
        <v>6</v>
      </c>
      <c r="B18" s="3">
        <v>423111</v>
      </c>
      <c r="C18" s="50" t="s">
        <v>3</v>
      </c>
      <c r="D18" s="3"/>
      <c r="E18" s="51">
        <v>375</v>
      </c>
      <c r="F18" s="51"/>
      <c r="G18" s="125">
        <v>500</v>
      </c>
      <c r="H18" s="12"/>
      <c r="I18" s="12"/>
      <c r="J18" s="137">
        <f>G18+H18</f>
        <v>500</v>
      </c>
      <c r="K18" s="3" t="s">
        <v>252</v>
      </c>
      <c r="L18" s="3" t="s">
        <v>235</v>
      </c>
      <c r="M18" s="3" t="s">
        <v>236</v>
      </c>
      <c r="N18" s="12">
        <f t="shared" si="1"/>
        <v>500</v>
      </c>
      <c r="O18" s="136"/>
      <c r="P18" s="42"/>
      <c r="Q18" s="80"/>
      <c r="R18" s="136"/>
      <c r="S18" s="42"/>
      <c r="T18" s="42"/>
      <c r="U18" s="42"/>
      <c r="V18" s="42"/>
      <c r="W18" s="42"/>
      <c r="X18" s="42"/>
      <c r="Y18" s="42"/>
    </row>
    <row r="19" spans="1:25" ht="34.5" customHeight="1">
      <c r="A19" s="5">
        <v>7</v>
      </c>
      <c r="B19" s="3">
        <v>423191</v>
      </c>
      <c r="C19" s="50" t="s">
        <v>211</v>
      </c>
      <c r="D19" s="3"/>
      <c r="E19" s="51">
        <v>21000</v>
      </c>
      <c r="F19" s="51"/>
      <c r="G19" s="125">
        <v>30000</v>
      </c>
      <c r="H19" s="12"/>
      <c r="I19" s="12"/>
      <c r="J19" s="137">
        <f>G19+H19</f>
        <v>30000</v>
      </c>
      <c r="K19" s="3" t="s">
        <v>252</v>
      </c>
      <c r="L19" s="3" t="s">
        <v>235</v>
      </c>
      <c r="M19" s="3" t="s">
        <v>236</v>
      </c>
      <c r="N19" s="12">
        <f t="shared" si="1"/>
        <v>30000</v>
      </c>
      <c r="O19" s="136"/>
      <c r="P19" s="42"/>
      <c r="Q19" s="80"/>
      <c r="R19" s="136"/>
      <c r="S19" s="42"/>
      <c r="T19" s="42"/>
      <c r="U19" s="42"/>
      <c r="V19" s="42"/>
      <c r="W19" s="42"/>
      <c r="X19" s="42"/>
      <c r="Y19" s="42"/>
    </row>
    <row r="20" spans="1:25" ht="34.5" customHeight="1">
      <c r="A20" s="5">
        <v>8</v>
      </c>
      <c r="B20" s="3">
        <v>424221</v>
      </c>
      <c r="C20" s="50" t="s">
        <v>50</v>
      </c>
      <c r="D20" s="3"/>
      <c r="E20" s="51">
        <v>390</v>
      </c>
      <c r="F20" s="51"/>
      <c r="G20" s="137">
        <f t="shared" si="0"/>
        <v>390</v>
      </c>
      <c r="H20" s="12"/>
      <c r="I20" s="12"/>
      <c r="J20" s="137">
        <f>G20+H20</f>
        <v>390</v>
      </c>
      <c r="K20" s="3" t="s">
        <v>252</v>
      </c>
      <c r="L20" s="3" t="s">
        <v>235</v>
      </c>
      <c r="M20" s="3" t="s">
        <v>236</v>
      </c>
      <c r="N20" s="12">
        <f t="shared" si="1"/>
        <v>390</v>
      </c>
      <c r="O20" s="136"/>
      <c r="P20" s="42"/>
      <c r="Q20" s="80"/>
      <c r="R20" s="136"/>
      <c r="S20" s="42"/>
      <c r="T20" s="42"/>
      <c r="U20" s="42"/>
      <c r="V20" s="42"/>
      <c r="W20" s="42"/>
      <c r="X20" s="42"/>
      <c r="Y20" s="42"/>
    </row>
    <row r="21" spans="1:25" ht="34.5" customHeight="1">
      <c r="A21" s="5">
        <v>9</v>
      </c>
      <c r="B21" s="3">
        <v>423221</v>
      </c>
      <c r="C21" s="50" t="s">
        <v>23</v>
      </c>
      <c r="D21" s="4"/>
      <c r="E21" s="51">
        <v>83</v>
      </c>
      <c r="F21" s="51"/>
      <c r="G21" s="137">
        <f t="shared" si="0"/>
        <v>83</v>
      </c>
      <c r="H21" s="12"/>
      <c r="I21" s="12"/>
      <c r="J21" s="137">
        <f>G21+H21</f>
        <v>83</v>
      </c>
      <c r="K21" s="3" t="s">
        <v>252</v>
      </c>
      <c r="L21" s="3" t="s">
        <v>235</v>
      </c>
      <c r="M21" s="3" t="s">
        <v>236</v>
      </c>
      <c r="N21" s="12">
        <f t="shared" si="1"/>
        <v>83</v>
      </c>
      <c r="O21" s="136"/>
      <c r="P21" s="42"/>
      <c r="Q21" s="80"/>
      <c r="R21" s="136"/>
      <c r="S21" s="42"/>
      <c r="T21" s="42"/>
      <c r="U21" s="42"/>
      <c r="V21" s="42"/>
      <c r="W21" s="42"/>
      <c r="X21" s="42"/>
      <c r="Y21" s="42"/>
    </row>
    <row r="22" spans="1:25" s="2" customFormat="1" ht="34.5" customHeight="1">
      <c r="A22" s="167"/>
      <c r="B22" s="167"/>
      <c r="C22" s="172" t="s">
        <v>70</v>
      </c>
      <c r="D22" s="167"/>
      <c r="E22" s="170">
        <f>E23+E27+E28+E25+E24+E26</f>
        <v>3175</v>
      </c>
      <c r="F22" s="170" t="e">
        <f>F23+F27+F28+#REF!+F25+F24+F26</f>
        <v>#REF!</v>
      </c>
      <c r="G22" s="200">
        <f>G23+G24+G25+G26+G27+G28</f>
        <v>3990</v>
      </c>
      <c r="H22" s="170">
        <f>H25</f>
        <v>0</v>
      </c>
      <c r="I22" s="170"/>
      <c r="J22" s="170">
        <f>J23+J24+J25+J26+J27+J28</f>
        <v>3990</v>
      </c>
      <c r="K22" s="167"/>
      <c r="L22" s="167"/>
      <c r="M22" s="167"/>
      <c r="N22" s="170">
        <f t="shared" si="1"/>
        <v>3990</v>
      </c>
      <c r="O22" s="139"/>
      <c r="P22" s="41"/>
      <c r="Q22" s="79"/>
      <c r="R22" s="139"/>
      <c r="S22" s="41"/>
      <c r="T22" s="41"/>
      <c r="U22" s="41"/>
      <c r="V22" s="41"/>
      <c r="W22" s="41"/>
      <c r="X22" s="41"/>
      <c r="Y22" s="41"/>
    </row>
    <row r="23" spans="1:25" ht="34.5" customHeight="1">
      <c r="A23" s="5">
        <v>10</v>
      </c>
      <c r="B23" s="3">
        <v>423432</v>
      </c>
      <c r="C23" s="10" t="s">
        <v>72</v>
      </c>
      <c r="D23" s="3"/>
      <c r="E23" s="9">
        <v>180</v>
      </c>
      <c r="F23" s="9"/>
      <c r="G23" s="137">
        <f>E23+F23</f>
        <v>180</v>
      </c>
      <c r="H23" s="12"/>
      <c r="I23" s="12"/>
      <c r="J23" s="137">
        <f>G23+H23</f>
        <v>180</v>
      </c>
      <c r="K23" s="3" t="s">
        <v>252</v>
      </c>
      <c r="L23" s="3" t="s">
        <v>235</v>
      </c>
      <c r="M23" s="3" t="s">
        <v>236</v>
      </c>
      <c r="N23" s="12">
        <f t="shared" si="1"/>
        <v>180</v>
      </c>
      <c r="O23" s="136"/>
      <c r="P23" s="42"/>
      <c r="Q23" s="80"/>
      <c r="R23" s="136"/>
      <c r="S23" s="42"/>
      <c r="T23" s="42"/>
      <c r="U23" s="42"/>
      <c r="V23" s="42"/>
      <c r="W23" s="42"/>
      <c r="X23" s="42"/>
      <c r="Y23" s="42"/>
    </row>
    <row r="24" spans="1:25" ht="34.5" customHeight="1">
      <c r="A24" s="5">
        <v>11</v>
      </c>
      <c r="B24" s="3">
        <v>423521</v>
      </c>
      <c r="C24" s="10" t="s">
        <v>4</v>
      </c>
      <c r="D24" s="3"/>
      <c r="E24" s="9">
        <v>1325</v>
      </c>
      <c r="F24" s="9"/>
      <c r="G24" s="137">
        <v>1000</v>
      </c>
      <c r="H24" s="12"/>
      <c r="I24" s="12"/>
      <c r="J24" s="137">
        <f>G24+H24</f>
        <v>1000</v>
      </c>
      <c r="K24" s="3" t="s">
        <v>255</v>
      </c>
      <c r="L24" s="3" t="s">
        <v>235</v>
      </c>
      <c r="M24" s="3" t="s">
        <v>236</v>
      </c>
      <c r="N24" s="12">
        <f t="shared" si="1"/>
        <v>1000</v>
      </c>
      <c r="O24" s="136"/>
      <c r="P24" s="42"/>
      <c r="Q24" s="80"/>
      <c r="R24" s="136"/>
      <c r="S24" s="42"/>
      <c r="T24" s="42"/>
      <c r="U24" s="42"/>
      <c r="V24" s="42"/>
      <c r="W24" s="42"/>
      <c r="X24" s="42"/>
      <c r="Y24" s="42"/>
    </row>
    <row r="25" spans="1:25" ht="34.5" customHeight="1">
      <c r="A25" s="5">
        <v>12</v>
      </c>
      <c r="B25" s="3">
        <v>423592</v>
      </c>
      <c r="C25" s="10" t="s">
        <v>169</v>
      </c>
      <c r="D25" s="3"/>
      <c r="E25" s="9">
        <v>490</v>
      </c>
      <c r="F25" s="9"/>
      <c r="G25" s="137">
        <v>980</v>
      </c>
      <c r="H25" s="83"/>
      <c r="I25" s="83"/>
      <c r="J25" s="137">
        <v>980</v>
      </c>
      <c r="K25" s="3" t="s">
        <v>252</v>
      </c>
      <c r="L25" s="3" t="s">
        <v>235</v>
      </c>
      <c r="M25" s="3" t="s">
        <v>236</v>
      </c>
      <c r="N25" s="12">
        <f t="shared" si="1"/>
        <v>980</v>
      </c>
      <c r="O25" s="136"/>
      <c r="P25" s="42"/>
      <c r="Q25" s="80"/>
      <c r="R25" s="136"/>
      <c r="S25" s="42"/>
      <c r="T25" s="42"/>
      <c r="U25" s="42"/>
      <c r="V25" s="42"/>
      <c r="W25" s="42"/>
      <c r="X25" s="42"/>
      <c r="Y25" s="42"/>
    </row>
    <row r="26" spans="1:25" ht="34.5" customHeight="1">
      <c r="A26" s="5">
        <v>13</v>
      </c>
      <c r="B26" s="140">
        <v>423593</v>
      </c>
      <c r="C26" s="10" t="s">
        <v>226</v>
      </c>
      <c r="D26" s="3"/>
      <c r="E26" s="9">
        <v>490</v>
      </c>
      <c r="F26" s="9"/>
      <c r="G26" s="137">
        <v>980</v>
      </c>
      <c r="H26" s="12"/>
      <c r="I26" s="12"/>
      <c r="J26" s="137">
        <v>980</v>
      </c>
      <c r="K26" s="3" t="s">
        <v>252</v>
      </c>
      <c r="L26" s="3" t="s">
        <v>235</v>
      </c>
      <c r="M26" s="3" t="s">
        <v>236</v>
      </c>
      <c r="N26" s="12">
        <f t="shared" si="1"/>
        <v>980</v>
      </c>
      <c r="O26" s="136"/>
      <c r="P26" s="42"/>
      <c r="Q26" s="80"/>
      <c r="R26" s="136"/>
      <c r="S26" s="42"/>
      <c r="T26" s="42"/>
      <c r="U26" s="42"/>
      <c r="V26" s="42"/>
      <c r="W26" s="42"/>
      <c r="X26" s="42"/>
      <c r="Y26" s="42"/>
    </row>
    <row r="27" spans="1:22" ht="34.5" customHeight="1">
      <c r="A27" s="5">
        <v>14</v>
      </c>
      <c r="B27" s="3">
        <v>423911</v>
      </c>
      <c r="C27" s="10" t="s">
        <v>73</v>
      </c>
      <c r="D27" s="3"/>
      <c r="E27" s="9">
        <v>200</v>
      </c>
      <c r="F27" s="9"/>
      <c r="G27" s="137">
        <f>E27+F27</f>
        <v>200</v>
      </c>
      <c r="H27" s="12"/>
      <c r="I27" s="12"/>
      <c r="J27" s="137">
        <f>G27+H27</f>
        <v>200</v>
      </c>
      <c r="K27" s="3" t="s">
        <v>252</v>
      </c>
      <c r="L27" s="3" t="s">
        <v>235</v>
      </c>
      <c r="M27" s="3" t="s">
        <v>236</v>
      </c>
      <c r="N27" s="12">
        <f t="shared" si="1"/>
        <v>200</v>
      </c>
      <c r="O27" s="136"/>
      <c r="P27" s="42"/>
      <c r="Q27" s="42"/>
      <c r="R27" s="136"/>
      <c r="S27" s="42"/>
      <c r="T27" s="42"/>
      <c r="U27" s="42"/>
      <c r="V27" s="42"/>
    </row>
    <row r="28" spans="1:22" ht="34.5" customHeight="1">
      <c r="A28" s="5">
        <v>15</v>
      </c>
      <c r="B28" s="3">
        <v>4239112</v>
      </c>
      <c r="C28" s="50" t="s">
        <v>181</v>
      </c>
      <c r="D28" s="5"/>
      <c r="E28" s="9">
        <v>490</v>
      </c>
      <c r="F28" s="9"/>
      <c r="G28" s="125">
        <v>650</v>
      </c>
      <c r="H28" s="12"/>
      <c r="I28" s="12"/>
      <c r="J28" s="137">
        <f>G28+H28</f>
        <v>650</v>
      </c>
      <c r="K28" s="3" t="s">
        <v>252</v>
      </c>
      <c r="L28" s="3" t="s">
        <v>235</v>
      </c>
      <c r="M28" s="3" t="s">
        <v>236</v>
      </c>
      <c r="N28" s="12">
        <f t="shared" si="1"/>
        <v>650</v>
      </c>
      <c r="O28" s="136"/>
      <c r="P28" s="42"/>
      <c r="Q28" s="42"/>
      <c r="R28" s="136"/>
      <c r="S28" s="42"/>
      <c r="T28" s="42"/>
      <c r="U28" s="42"/>
      <c r="V28" s="42"/>
    </row>
    <row r="29" spans="1:22" s="2" customFormat="1" ht="34.5" customHeight="1">
      <c r="A29" s="167"/>
      <c r="B29" s="167"/>
      <c r="C29" s="172" t="s">
        <v>5</v>
      </c>
      <c r="D29" s="167"/>
      <c r="E29" s="188">
        <f>E30+E31+E32</f>
        <v>4177</v>
      </c>
      <c r="F29" s="201">
        <f>F31+F32</f>
        <v>0</v>
      </c>
      <c r="G29" s="200">
        <f>G30+G31+G32</f>
        <v>8080</v>
      </c>
      <c r="H29" s="170">
        <f>H31</f>
        <v>0</v>
      </c>
      <c r="I29" s="170"/>
      <c r="J29" s="170">
        <f>J30+J31+J32</f>
        <v>8080</v>
      </c>
      <c r="K29" s="167"/>
      <c r="L29" s="167"/>
      <c r="M29" s="167"/>
      <c r="N29" s="170">
        <f t="shared" si="1"/>
        <v>8080</v>
      </c>
      <c r="O29" s="139"/>
      <c r="P29" s="41"/>
      <c r="Q29" s="41"/>
      <c r="R29" s="139"/>
      <c r="S29" s="41"/>
      <c r="T29" s="41"/>
      <c r="U29" s="41"/>
      <c r="V29" s="41"/>
    </row>
    <row r="30" spans="1:22" s="2" customFormat="1" ht="34.5" customHeight="1">
      <c r="A30" s="5">
        <v>16</v>
      </c>
      <c r="B30" s="3">
        <v>424351</v>
      </c>
      <c r="C30" s="10" t="s">
        <v>76</v>
      </c>
      <c r="D30" s="4"/>
      <c r="E30" s="18">
        <v>300</v>
      </c>
      <c r="F30" s="14"/>
      <c r="G30" s="137">
        <f>E30+F30</f>
        <v>300</v>
      </c>
      <c r="H30" s="12"/>
      <c r="I30" s="12"/>
      <c r="J30" s="137">
        <f>G30+H30</f>
        <v>300</v>
      </c>
      <c r="K30" s="5"/>
      <c r="L30" s="5"/>
      <c r="M30" s="5"/>
      <c r="N30" s="12">
        <f t="shared" si="1"/>
        <v>300</v>
      </c>
      <c r="O30" s="139"/>
      <c r="P30" s="41"/>
      <c r="Q30" s="41"/>
      <c r="R30" s="139"/>
      <c r="S30" s="41"/>
      <c r="T30" s="41"/>
      <c r="U30" s="41"/>
      <c r="V30" s="41"/>
    </row>
    <row r="31" spans="1:22" ht="34.5" customHeight="1">
      <c r="A31" s="5">
        <v>17</v>
      </c>
      <c r="B31" s="3">
        <v>424911</v>
      </c>
      <c r="C31" s="10" t="s">
        <v>148</v>
      </c>
      <c r="D31" s="4"/>
      <c r="E31" s="9">
        <v>490</v>
      </c>
      <c r="F31" s="9"/>
      <c r="G31" s="137">
        <v>980</v>
      </c>
      <c r="H31" s="12"/>
      <c r="I31" s="12"/>
      <c r="J31" s="137">
        <v>980</v>
      </c>
      <c r="K31" s="3" t="s">
        <v>252</v>
      </c>
      <c r="L31" s="3" t="s">
        <v>235</v>
      </c>
      <c r="M31" s="3" t="s">
        <v>236</v>
      </c>
      <c r="N31" s="12">
        <f t="shared" si="1"/>
        <v>980</v>
      </c>
      <c r="O31" s="136"/>
      <c r="P31" s="42"/>
      <c r="Q31" s="42"/>
      <c r="R31" s="136"/>
      <c r="S31" s="42"/>
      <c r="T31" s="42"/>
      <c r="U31" s="42"/>
      <c r="V31" s="42"/>
    </row>
    <row r="32" spans="1:22" ht="34.5" customHeight="1">
      <c r="A32" s="5">
        <v>18</v>
      </c>
      <c r="B32" s="3">
        <v>4249111</v>
      </c>
      <c r="C32" s="10" t="s">
        <v>230</v>
      </c>
      <c r="D32" s="4"/>
      <c r="E32" s="9">
        <v>3387</v>
      </c>
      <c r="F32" s="9"/>
      <c r="G32" s="125">
        <v>6800</v>
      </c>
      <c r="H32" s="12"/>
      <c r="I32" s="12"/>
      <c r="J32" s="137">
        <f>G32+H32</f>
        <v>6800</v>
      </c>
      <c r="K32" s="3" t="s">
        <v>254</v>
      </c>
      <c r="L32" s="3" t="s">
        <v>235</v>
      </c>
      <c r="M32" s="3" t="s">
        <v>236</v>
      </c>
      <c r="N32" s="12">
        <f t="shared" si="1"/>
        <v>6800</v>
      </c>
      <c r="O32" s="136"/>
      <c r="P32" s="42"/>
      <c r="Q32" s="42"/>
      <c r="R32" s="136"/>
      <c r="S32" s="42"/>
      <c r="T32" s="42"/>
      <c r="U32" s="42"/>
      <c r="V32" s="42"/>
    </row>
    <row r="33" spans="1:22" s="2" customFormat="1" ht="34.5" customHeight="1">
      <c r="A33" s="167"/>
      <c r="B33" s="167"/>
      <c r="C33" s="168" t="s">
        <v>78</v>
      </c>
      <c r="D33" s="167"/>
      <c r="E33" s="170">
        <f>E34+E35+E36+E37+E38+E39+E40+E41+E42</f>
        <v>1608</v>
      </c>
      <c r="F33" s="170" t="e">
        <f>F35+F42+#REF!+F34+F36+F37+F38+F39+F40+F41</f>
        <v>#REF!</v>
      </c>
      <c r="G33" s="170">
        <f>G34+G35+G36+G37+G38+G39+G40+G41+G42</f>
        <v>6490</v>
      </c>
      <c r="H33" s="170">
        <f>H34+H36+H40+H37</f>
        <v>334</v>
      </c>
      <c r="I33" s="170">
        <f>I34</f>
        <v>0</v>
      </c>
      <c r="J33" s="170">
        <f>J34+J35+J36+J37+J38+J39+J40+J41+J42</f>
        <v>6490</v>
      </c>
      <c r="K33" s="167"/>
      <c r="L33" s="167"/>
      <c r="M33" s="167"/>
      <c r="N33" s="170">
        <f t="shared" si="1"/>
        <v>6490</v>
      </c>
      <c r="O33" s="139"/>
      <c r="P33" s="41"/>
      <c r="Q33" s="41"/>
      <c r="R33" s="139"/>
      <c r="S33" s="41"/>
      <c r="T33" s="41"/>
      <c r="U33" s="41"/>
      <c r="V33" s="41"/>
    </row>
    <row r="34" spans="1:25" ht="34.5" customHeight="1">
      <c r="A34" s="5">
        <v>19</v>
      </c>
      <c r="B34" s="3">
        <v>425111</v>
      </c>
      <c r="C34" s="10" t="s">
        <v>26</v>
      </c>
      <c r="D34" s="3"/>
      <c r="E34" s="9">
        <v>100</v>
      </c>
      <c r="F34" s="9"/>
      <c r="G34" s="137">
        <v>990</v>
      </c>
      <c r="H34" s="12"/>
      <c r="I34" s="12"/>
      <c r="J34" s="137">
        <f>G34+I34</f>
        <v>990</v>
      </c>
      <c r="K34" s="3" t="s">
        <v>252</v>
      </c>
      <c r="L34" s="3" t="s">
        <v>235</v>
      </c>
      <c r="M34" s="3" t="s">
        <v>236</v>
      </c>
      <c r="N34" s="12">
        <f t="shared" si="1"/>
        <v>990</v>
      </c>
      <c r="O34" s="136"/>
      <c r="P34" s="42"/>
      <c r="Q34" s="80"/>
      <c r="R34" s="136"/>
      <c r="S34" s="42"/>
      <c r="T34" s="42"/>
      <c r="U34" s="42"/>
      <c r="V34" s="42"/>
      <c r="W34" s="42"/>
      <c r="X34" s="42"/>
      <c r="Y34" s="42"/>
    </row>
    <row r="35" spans="1:25" ht="34.5" customHeight="1">
      <c r="A35" s="5">
        <v>20</v>
      </c>
      <c r="B35" s="3">
        <v>425112</v>
      </c>
      <c r="C35" s="10" t="s">
        <v>6</v>
      </c>
      <c r="D35" s="3"/>
      <c r="E35" s="9">
        <v>100</v>
      </c>
      <c r="F35" s="9"/>
      <c r="G35" s="137">
        <v>990</v>
      </c>
      <c r="H35" s="12"/>
      <c r="I35" s="12"/>
      <c r="J35" s="137">
        <f>G35+H35</f>
        <v>990</v>
      </c>
      <c r="K35" s="3" t="s">
        <v>252</v>
      </c>
      <c r="L35" s="3" t="s">
        <v>235</v>
      </c>
      <c r="M35" s="3" t="s">
        <v>236</v>
      </c>
      <c r="N35" s="12">
        <f t="shared" si="1"/>
        <v>990</v>
      </c>
      <c r="O35" s="136"/>
      <c r="P35" s="42"/>
      <c r="Q35" s="80"/>
      <c r="R35" s="136"/>
      <c r="S35" s="42"/>
      <c r="T35" s="42"/>
      <c r="U35" s="42"/>
      <c r="V35" s="42"/>
      <c r="W35" s="42"/>
      <c r="X35" s="42"/>
      <c r="Y35" s="42"/>
    </row>
    <row r="36" spans="1:25" ht="34.5" customHeight="1">
      <c r="A36" s="5">
        <v>21</v>
      </c>
      <c r="B36" s="3">
        <v>425113</v>
      </c>
      <c r="C36" s="10" t="s">
        <v>136</v>
      </c>
      <c r="D36" s="3"/>
      <c r="E36" s="9">
        <v>100</v>
      </c>
      <c r="F36" s="9"/>
      <c r="G36" s="137">
        <v>990</v>
      </c>
      <c r="H36" s="12"/>
      <c r="I36" s="12"/>
      <c r="J36" s="137">
        <v>990</v>
      </c>
      <c r="K36" s="3" t="s">
        <v>252</v>
      </c>
      <c r="L36" s="3" t="s">
        <v>235</v>
      </c>
      <c r="M36" s="3" t="s">
        <v>236</v>
      </c>
      <c r="N36" s="12">
        <f t="shared" si="1"/>
        <v>990</v>
      </c>
      <c r="O36" s="136"/>
      <c r="P36" s="42"/>
      <c r="Q36" s="80"/>
      <c r="R36" s="136"/>
      <c r="S36" s="42"/>
      <c r="T36" s="42"/>
      <c r="U36" s="42"/>
      <c r="V36" s="42"/>
      <c r="W36" s="42"/>
      <c r="X36" s="42"/>
      <c r="Y36" s="42"/>
    </row>
    <row r="37" spans="1:25" ht="34.5" customHeight="1">
      <c r="A37" s="5">
        <v>22</v>
      </c>
      <c r="B37" s="3">
        <v>425114</v>
      </c>
      <c r="C37" s="10" t="s">
        <v>17</v>
      </c>
      <c r="D37" s="3"/>
      <c r="E37" s="9">
        <v>100</v>
      </c>
      <c r="F37" s="9"/>
      <c r="G37" s="137">
        <v>990</v>
      </c>
      <c r="H37" s="12">
        <v>334</v>
      </c>
      <c r="I37" s="12"/>
      <c r="J37" s="137">
        <v>990</v>
      </c>
      <c r="K37" s="3" t="s">
        <v>252</v>
      </c>
      <c r="L37" s="3" t="s">
        <v>235</v>
      </c>
      <c r="M37" s="3" t="s">
        <v>236</v>
      </c>
      <c r="N37" s="12">
        <f t="shared" si="1"/>
        <v>990</v>
      </c>
      <c r="O37" s="136"/>
      <c r="P37" s="42"/>
      <c r="Q37" s="80"/>
      <c r="R37" s="136"/>
      <c r="S37" s="42"/>
      <c r="T37" s="42"/>
      <c r="U37" s="42"/>
      <c r="V37" s="42"/>
      <c r="W37" s="42"/>
      <c r="X37" s="42"/>
      <c r="Y37" s="42"/>
    </row>
    <row r="38" spans="1:25" ht="34.5" customHeight="1">
      <c r="A38" s="5">
        <v>23</v>
      </c>
      <c r="B38" s="3">
        <v>425115</v>
      </c>
      <c r="C38" s="10" t="s">
        <v>145</v>
      </c>
      <c r="D38" s="3"/>
      <c r="E38" s="9">
        <v>300</v>
      </c>
      <c r="F38" s="9"/>
      <c r="G38" s="137">
        <v>990</v>
      </c>
      <c r="H38" s="12"/>
      <c r="I38" s="12"/>
      <c r="J38" s="137">
        <f>G38+H38</f>
        <v>990</v>
      </c>
      <c r="K38" s="3" t="s">
        <v>252</v>
      </c>
      <c r="L38" s="3" t="s">
        <v>235</v>
      </c>
      <c r="M38" s="3" t="s">
        <v>236</v>
      </c>
      <c r="N38" s="12">
        <f t="shared" si="1"/>
        <v>990</v>
      </c>
      <c r="O38" s="136"/>
      <c r="P38" s="42"/>
      <c r="Q38" s="80"/>
      <c r="R38" s="136"/>
      <c r="S38" s="42"/>
      <c r="T38" s="42"/>
      <c r="U38" s="42"/>
      <c r="V38" s="42"/>
      <c r="W38" s="42"/>
      <c r="X38" s="42"/>
      <c r="Y38" s="42"/>
    </row>
    <row r="39" spans="1:25" ht="34.5" customHeight="1">
      <c r="A39" s="5">
        <v>24</v>
      </c>
      <c r="B39" s="3">
        <v>425116</v>
      </c>
      <c r="C39" s="10" t="s">
        <v>151</v>
      </c>
      <c r="D39" s="3"/>
      <c r="E39" s="9">
        <v>100</v>
      </c>
      <c r="F39" s="9"/>
      <c r="G39" s="137">
        <f>E39+F39</f>
        <v>100</v>
      </c>
      <c r="H39" s="12"/>
      <c r="I39" s="12"/>
      <c r="J39" s="137">
        <f>G39+H39</f>
        <v>100</v>
      </c>
      <c r="K39" s="3" t="s">
        <v>252</v>
      </c>
      <c r="L39" s="3" t="s">
        <v>235</v>
      </c>
      <c r="M39" s="3" t="s">
        <v>236</v>
      </c>
      <c r="N39" s="12">
        <f t="shared" si="1"/>
        <v>100</v>
      </c>
      <c r="O39" s="136"/>
      <c r="P39" s="42"/>
      <c r="Q39" s="80"/>
      <c r="R39" s="136"/>
      <c r="S39" s="42"/>
      <c r="T39" s="42"/>
      <c r="U39" s="42"/>
      <c r="V39" s="42"/>
      <c r="W39" s="42"/>
      <c r="X39" s="42"/>
      <c r="Y39" s="42"/>
    </row>
    <row r="40" spans="1:25" ht="34.5" customHeight="1">
      <c r="A40" s="5">
        <v>25</v>
      </c>
      <c r="B40" s="3">
        <v>425117</v>
      </c>
      <c r="C40" s="10" t="s">
        <v>47</v>
      </c>
      <c r="D40" s="3"/>
      <c r="E40" s="9">
        <v>200</v>
      </c>
      <c r="F40" s="9"/>
      <c r="G40" s="137">
        <v>250</v>
      </c>
      <c r="H40" s="12"/>
      <c r="I40" s="12"/>
      <c r="J40" s="137">
        <v>250</v>
      </c>
      <c r="K40" s="3" t="s">
        <v>252</v>
      </c>
      <c r="L40" s="3" t="s">
        <v>235</v>
      </c>
      <c r="M40" s="3" t="s">
        <v>236</v>
      </c>
      <c r="N40" s="12">
        <f t="shared" si="1"/>
        <v>250</v>
      </c>
      <c r="O40" s="136"/>
      <c r="P40" s="42"/>
      <c r="Q40" s="80"/>
      <c r="R40" s="136"/>
      <c r="S40" s="42"/>
      <c r="T40" s="42"/>
      <c r="U40" s="42"/>
      <c r="V40" s="42"/>
      <c r="W40" s="42"/>
      <c r="X40" s="42"/>
      <c r="Y40" s="42"/>
    </row>
    <row r="41" spans="1:25" ht="34.5" customHeight="1">
      <c r="A41" s="5">
        <v>26</v>
      </c>
      <c r="B41" s="3">
        <v>425118</v>
      </c>
      <c r="C41" s="10" t="s">
        <v>228</v>
      </c>
      <c r="D41" s="3"/>
      <c r="E41" s="9">
        <v>200</v>
      </c>
      <c r="F41" s="9"/>
      <c r="G41" s="137">
        <f>E41+F41</f>
        <v>200</v>
      </c>
      <c r="H41" s="12"/>
      <c r="I41" s="12"/>
      <c r="J41" s="137">
        <f>G41+H41</f>
        <v>200</v>
      </c>
      <c r="K41" s="3" t="s">
        <v>252</v>
      </c>
      <c r="L41" s="3" t="s">
        <v>235</v>
      </c>
      <c r="M41" s="3" t="s">
        <v>236</v>
      </c>
      <c r="N41" s="12">
        <f t="shared" si="1"/>
        <v>200</v>
      </c>
      <c r="O41" s="136"/>
      <c r="P41" s="42"/>
      <c r="Q41" s="80"/>
      <c r="R41" s="136"/>
      <c r="S41" s="42"/>
      <c r="T41" s="42"/>
      <c r="U41" s="42"/>
      <c r="V41" s="42"/>
      <c r="W41" s="42"/>
      <c r="X41" s="42"/>
      <c r="Y41" s="42"/>
    </row>
    <row r="42" spans="1:25" ht="34.5" customHeight="1">
      <c r="A42" s="5">
        <v>27</v>
      </c>
      <c r="B42" s="3">
        <v>425119</v>
      </c>
      <c r="C42" s="10" t="s">
        <v>206</v>
      </c>
      <c r="D42" s="3"/>
      <c r="E42" s="9">
        <v>408</v>
      </c>
      <c r="F42" s="9"/>
      <c r="G42" s="137">
        <v>990</v>
      </c>
      <c r="H42" s="12"/>
      <c r="I42" s="12"/>
      <c r="J42" s="137">
        <v>990</v>
      </c>
      <c r="K42" s="3" t="s">
        <v>252</v>
      </c>
      <c r="L42" s="3" t="s">
        <v>235</v>
      </c>
      <c r="M42" s="3" t="s">
        <v>236</v>
      </c>
      <c r="N42" s="12">
        <f t="shared" si="1"/>
        <v>990</v>
      </c>
      <c r="O42" s="136"/>
      <c r="P42" s="42"/>
      <c r="Q42" s="80"/>
      <c r="R42" s="136"/>
      <c r="S42" s="42"/>
      <c r="T42" s="42"/>
      <c r="U42" s="42"/>
      <c r="V42" s="42"/>
      <c r="W42" s="42"/>
      <c r="X42" s="42"/>
      <c r="Y42" s="42"/>
    </row>
    <row r="43" spans="1:25" s="2" customFormat="1" ht="34.5" customHeight="1">
      <c r="A43" s="167"/>
      <c r="B43" s="167"/>
      <c r="C43" s="168" t="s">
        <v>84</v>
      </c>
      <c r="D43" s="205"/>
      <c r="E43" s="170">
        <f>E44+E45+E46+E47+E48+E49</f>
        <v>1321</v>
      </c>
      <c r="F43" s="170">
        <f>F44+F45+F46+F47+F48+F49</f>
        <v>0</v>
      </c>
      <c r="G43" s="170">
        <f>G44+G45+G46+G47+G48+G49</f>
        <v>1994</v>
      </c>
      <c r="H43" s="170"/>
      <c r="I43" s="170"/>
      <c r="J43" s="170">
        <f>J44+J45+J46+J47+J48+J49</f>
        <v>1994</v>
      </c>
      <c r="K43" s="167"/>
      <c r="L43" s="167"/>
      <c r="M43" s="167"/>
      <c r="N43" s="170">
        <f t="shared" si="1"/>
        <v>1994</v>
      </c>
      <c r="O43" s="139"/>
      <c r="P43" s="41"/>
      <c r="Q43" s="79"/>
      <c r="R43" s="139"/>
      <c r="S43" s="41"/>
      <c r="T43" s="41"/>
      <c r="U43" s="41"/>
      <c r="V43" s="41"/>
      <c r="W43" s="41"/>
      <c r="X43" s="41"/>
      <c r="Y43" s="41"/>
    </row>
    <row r="44" spans="1:25" ht="34.5" customHeight="1">
      <c r="A44" s="5">
        <v>28</v>
      </c>
      <c r="B44" s="3">
        <v>425221</v>
      </c>
      <c r="C44" s="53" t="s">
        <v>44</v>
      </c>
      <c r="D44" s="54"/>
      <c r="E44" s="51">
        <v>317</v>
      </c>
      <c r="F44" s="51"/>
      <c r="G44" s="137">
        <v>990</v>
      </c>
      <c r="H44" s="12"/>
      <c r="I44" s="12"/>
      <c r="J44" s="137">
        <f aca="true" t="shared" si="2" ref="J44:J49">G44+H44</f>
        <v>990</v>
      </c>
      <c r="K44" s="3" t="s">
        <v>252</v>
      </c>
      <c r="L44" s="3" t="s">
        <v>235</v>
      </c>
      <c r="M44" s="3" t="s">
        <v>236</v>
      </c>
      <c r="N44" s="12">
        <f t="shared" si="1"/>
        <v>990</v>
      </c>
      <c r="O44" s="136"/>
      <c r="P44" s="42"/>
      <c r="Q44" s="80"/>
      <c r="R44" s="136"/>
      <c r="S44" s="42"/>
      <c r="T44" s="42"/>
      <c r="U44" s="42"/>
      <c r="V44" s="42"/>
      <c r="W44" s="42"/>
      <c r="X44" s="42"/>
      <c r="Y44" s="42"/>
    </row>
    <row r="45" spans="1:25" ht="34.5" customHeight="1">
      <c r="A45" s="5">
        <v>29</v>
      </c>
      <c r="B45" s="3">
        <v>425222</v>
      </c>
      <c r="C45" s="10" t="s">
        <v>207</v>
      </c>
      <c r="D45" s="54"/>
      <c r="E45" s="51">
        <v>204</v>
      </c>
      <c r="F45" s="51"/>
      <c r="G45" s="137">
        <f>E45+F45</f>
        <v>204</v>
      </c>
      <c r="H45" s="12"/>
      <c r="I45" s="12"/>
      <c r="J45" s="137">
        <f t="shared" si="2"/>
        <v>204</v>
      </c>
      <c r="K45" s="3" t="s">
        <v>252</v>
      </c>
      <c r="L45" s="3" t="s">
        <v>235</v>
      </c>
      <c r="M45" s="3" t="s">
        <v>236</v>
      </c>
      <c r="N45" s="12">
        <f t="shared" si="1"/>
        <v>204</v>
      </c>
      <c r="O45" s="136"/>
      <c r="P45" s="42"/>
      <c r="Q45" s="80"/>
      <c r="R45" s="136"/>
      <c r="S45" s="42"/>
      <c r="T45" s="42"/>
      <c r="U45" s="42"/>
      <c r="V45" s="42"/>
      <c r="W45" s="42"/>
      <c r="X45" s="42"/>
      <c r="Y45" s="42"/>
    </row>
    <row r="46" spans="1:25" ht="34.5" customHeight="1">
      <c r="A46" s="5">
        <v>30</v>
      </c>
      <c r="B46" s="3">
        <v>425223</v>
      </c>
      <c r="C46" s="10" t="s">
        <v>51</v>
      </c>
      <c r="D46" s="54"/>
      <c r="E46" s="51">
        <v>200</v>
      </c>
      <c r="F46" s="51"/>
      <c r="G46" s="137">
        <f>E46+F46</f>
        <v>200</v>
      </c>
      <c r="H46" s="12"/>
      <c r="I46" s="12"/>
      <c r="J46" s="137">
        <f t="shared" si="2"/>
        <v>200</v>
      </c>
      <c r="K46" s="3" t="s">
        <v>252</v>
      </c>
      <c r="L46" s="3" t="s">
        <v>235</v>
      </c>
      <c r="M46" s="3" t="s">
        <v>236</v>
      </c>
      <c r="N46" s="12">
        <f t="shared" si="1"/>
        <v>200</v>
      </c>
      <c r="O46" s="136"/>
      <c r="P46" s="42"/>
      <c r="Q46" s="80"/>
      <c r="R46" s="136"/>
      <c r="S46" s="42"/>
      <c r="T46" s="42"/>
      <c r="U46" s="42"/>
      <c r="V46" s="42"/>
      <c r="W46" s="42"/>
      <c r="X46" s="42"/>
      <c r="Y46" s="42"/>
    </row>
    <row r="47" spans="1:25" ht="34.5" customHeight="1">
      <c r="A47" s="5">
        <v>31</v>
      </c>
      <c r="B47" s="3">
        <v>425225</v>
      </c>
      <c r="C47" s="10" t="s">
        <v>45</v>
      </c>
      <c r="D47" s="54"/>
      <c r="E47" s="9">
        <v>100</v>
      </c>
      <c r="F47" s="9"/>
      <c r="G47" s="137">
        <f>E47+F47</f>
        <v>100</v>
      </c>
      <c r="H47" s="12"/>
      <c r="I47" s="12"/>
      <c r="J47" s="137">
        <f t="shared" si="2"/>
        <v>100</v>
      </c>
      <c r="K47" s="3" t="s">
        <v>252</v>
      </c>
      <c r="L47" s="3" t="s">
        <v>235</v>
      </c>
      <c r="M47" s="3" t="s">
        <v>236</v>
      </c>
      <c r="N47" s="12">
        <f t="shared" si="1"/>
        <v>100</v>
      </c>
      <c r="O47" s="136"/>
      <c r="P47" s="42"/>
      <c r="Q47" s="80"/>
      <c r="R47" s="136"/>
      <c r="S47" s="42"/>
      <c r="T47" s="42"/>
      <c r="U47" s="42"/>
      <c r="V47" s="42"/>
      <c r="W47" s="42"/>
      <c r="X47" s="42"/>
      <c r="Y47" s="42"/>
    </row>
    <row r="48" spans="1:25" ht="34.5" customHeight="1">
      <c r="A48" s="5">
        <v>32</v>
      </c>
      <c r="B48" s="3">
        <v>425227</v>
      </c>
      <c r="C48" s="10" t="s">
        <v>46</v>
      </c>
      <c r="D48" s="54"/>
      <c r="E48" s="9">
        <v>100</v>
      </c>
      <c r="F48" s="9"/>
      <c r="G48" s="137">
        <f>E48+F48</f>
        <v>100</v>
      </c>
      <c r="H48" s="12"/>
      <c r="I48" s="12"/>
      <c r="J48" s="137">
        <f t="shared" si="2"/>
        <v>100</v>
      </c>
      <c r="K48" s="3" t="s">
        <v>252</v>
      </c>
      <c r="L48" s="3" t="s">
        <v>235</v>
      </c>
      <c r="M48" s="3" t="s">
        <v>236</v>
      </c>
      <c r="N48" s="12">
        <f t="shared" si="1"/>
        <v>100</v>
      </c>
      <c r="O48" s="136"/>
      <c r="P48" s="42"/>
      <c r="Q48" s="80"/>
      <c r="R48" s="136"/>
      <c r="S48" s="42"/>
      <c r="T48" s="42"/>
      <c r="U48" s="42"/>
      <c r="V48" s="42"/>
      <c r="W48" s="42"/>
      <c r="X48" s="42"/>
      <c r="Y48" s="42"/>
    </row>
    <row r="49" spans="1:25" ht="34.5" customHeight="1">
      <c r="A49" s="5">
        <v>33</v>
      </c>
      <c r="B49" s="3">
        <v>425229</v>
      </c>
      <c r="C49" s="10" t="s">
        <v>85</v>
      </c>
      <c r="D49" s="54"/>
      <c r="E49" s="9">
        <v>400</v>
      </c>
      <c r="F49" s="9"/>
      <c r="G49" s="137">
        <f>E49+F49</f>
        <v>400</v>
      </c>
      <c r="H49" s="12"/>
      <c r="I49" s="12"/>
      <c r="J49" s="137">
        <f t="shared" si="2"/>
        <v>400</v>
      </c>
      <c r="K49" s="3" t="s">
        <v>252</v>
      </c>
      <c r="L49" s="3" t="s">
        <v>235</v>
      </c>
      <c r="M49" s="3" t="s">
        <v>236</v>
      </c>
      <c r="N49" s="12">
        <f t="shared" si="1"/>
        <v>400</v>
      </c>
      <c r="O49" s="136"/>
      <c r="P49" s="42"/>
      <c r="Q49" s="80"/>
      <c r="R49" s="136"/>
      <c r="S49" s="42"/>
      <c r="T49" s="42"/>
      <c r="U49" s="42"/>
      <c r="V49" s="42"/>
      <c r="W49" s="42"/>
      <c r="X49" s="42"/>
      <c r="Y49" s="42"/>
    </row>
    <row r="50" spans="1:25" ht="34.5" customHeight="1">
      <c r="A50" s="167"/>
      <c r="B50" s="183"/>
      <c r="C50" s="168" t="s">
        <v>149</v>
      </c>
      <c r="D50" s="206"/>
      <c r="E50" s="174">
        <f>E51</f>
        <v>400</v>
      </c>
      <c r="F50" s="174">
        <f>F51</f>
        <v>0</v>
      </c>
      <c r="G50" s="170">
        <f>G51</f>
        <v>990</v>
      </c>
      <c r="H50" s="170"/>
      <c r="I50" s="170"/>
      <c r="J50" s="170">
        <f>J51</f>
        <v>990</v>
      </c>
      <c r="K50" s="181"/>
      <c r="L50" s="181"/>
      <c r="M50" s="181"/>
      <c r="N50" s="170">
        <f t="shared" si="1"/>
        <v>990</v>
      </c>
      <c r="O50" s="136"/>
      <c r="P50" s="42"/>
      <c r="Q50" s="80"/>
      <c r="R50" s="136"/>
      <c r="S50" s="42"/>
      <c r="T50" s="42"/>
      <c r="U50" s="42"/>
      <c r="V50" s="42"/>
      <c r="W50" s="42"/>
      <c r="X50" s="42"/>
      <c r="Y50" s="42"/>
    </row>
    <row r="51" spans="1:25" ht="34.5" customHeight="1">
      <c r="A51" s="5">
        <v>34</v>
      </c>
      <c r="B51" s="3">
        <v>425291</v>
      </c>
      <c r="C51" s="10" t="s">
        <v>179</v>
      </c>
      <c r="D51" s="54"/>
      <c r="E51" s="51">
        <v>400</v>
      </c>
      <c r="F51" s="51"/>
      <c r="G51" s="137">
        <v>990</v>
      </c>
      <c r="H51" s="12"/>
      <c r="I51" s="12"/>
      <c r="J51" s="137">
        <f>G51+H51</f>
        <v>990</v>
      </c>
      <c r="K51" s="3" t="s">
        <v>252</v>
      </c>
      <c r="L51" s="3" t="s">
        <v>235</v>
      </c>
      <c r="M51" s="3" t="s">
        <v>236</v>
      </c>
      <c r="N51" s="12">
        <f t="shared" si="1"/>
        <v>990</v>
      </c>
      <c r="O51" s="136"/>
      <c r="P51" s="42"/>
      <c r="Q51" s="80"/>
      <c r="R51" s="136"/>
      <c r="S51" s="42"/>
      <c r="T51" s="42"/>
      <c r="U51" s="42"/>
      <c r="V51" s="42"/>
      <c r="W51" s="42"/>
      <c r="X51" s="42"/>
      <c r="Y51" s="42"/>
    </row>
    <row r="52" spans="1:25" ht="34.5" customHeight="1">
      <c r="A52" s="167"/>
      <c r="B52" s="167"/>
      <c r="C52" s="168" t="s">
        <v>88</v>
      </c>
      <c r="D52" s="204"/>
      <c r="E52" s="200">
        <f>E53+E57+E60+E66+E70+E74+E76</f>
        <v>75790</v>
      </c>
      <c r="F52" s="200">
        <f>F53+F57+F60+F66+F70+F74+F76</f>
        <v>0</v>
      </c>
      <c r="G52" s="170">
        <f>G53+G57+G60+G63+G66+G70+G74+G76</f>
        <v>77946</v>
      </c>
      <c r="H52" s="170">
        <f>H70</f>
        <v>10</v>
      </c>
      <c r="I52" s="170">
        <f>I53+I63+I76</f>
        <v>0</v>
      </c>
      <c r="J52" s="170">
        <f>J53+J57+J60+J63+J66+J70+J74+J76</f>
        <v>77946</v>
      </c>
      <c r="K52" s="181"/>
      <c r="L52" s="181"/>
      <c r="M52" s="181"/>
      <c r="N52" s="170">
        <f t="shared" si="1"/>
        <v>77946</v>
      </c>
      <c r="O52" s="136"/>
      <c r="P52" s="42"/>
      <c r="Q52" s="80"/>
      <c r="R52" s="136"/>
      <c r="S52" s="42"/>
      <c r="T52" s="42"/>
      <c r="U52" s="42"/>
      <c r="V52" s="42"/>
      <c r="W52" s="42"/>
      <c r="X52" s="42"/>
      <c r="Y52" s="42"/>
    </row>
    <row r="53" spans="1:25" s="2" customFormat="1" ht="34.5" customHeight="1">
      <c r="A53" s="167"/>
      <c r="B53" s="167"/>
      <c r="C53" s="168" t="s">
        <v>89</v>
      </c>
      <c r="D53" s="202"/>
      <c r="E53" s="174">
        <f>E54+E55+E56</f>
        <v>750</v>
      </c>
      <c r="F53" s="174">
        <f>F56</f>
        <v>0</v>
      </c>
      <c r="G53" s="170">
        <f>G54+G55+G56</f>
        <v>1550</v>
      </c>
      <c r="H53" s="170"/>
      <c r="I53" s="170">
        <f>I55</f>
        <v>0</v>
      </c>
      <c r="J53" s="170">
        <f>G53+I53</f>
        <v>1550</v>
      </c>
      <c r="K53" s="167"/>
      <c r="L53" s="181" t="s">
        <v>235</v>
      </c>
      <c r="M53" s="181" t="s">
        <v>236</v>
      </c>
      <c r="N53" s="170">
        <f t="shared" si="1"/>
        <v>1550</v>
      </c>
      <c r="O53" s="139"/>
      <c r="P53" s="41"/>
      <c r="Q53" s="79"/>
      <c r="R53" s="139"/>
      <c r="S53" s="41"/>
      <c r="T53" s="41"/>
      <c r="U53" s="41"/>
      <c r="V53" s="41"/>
      <c r="W53" s="41"/>
      <c r="X53" s="41"/>
      <c r="Y53" s="41"/>
    </row>
    <row r="54" spans="1:25" s="2" customFormat="1" ht="34.5" customHeight="1">
      <c r="A54" s="5">
        <v>35</v>
      </c>
      <c r="B54" s="3">
        <v>426121</v>
      </c>
      <c r="C54" s="10" t="s">
        <v>178</v>
      </c>
      <c r="D54" s="5"/>
      <c r="E54" s="9">
        <v>150</v>
      </c>
      <c r="F54" s="4"/>
      <c r="G54" s="137">
        <v>550</v>
      </c>
      <c r="H54" s="12"/>
      <c r="I54" s="12"/>
      <c r="J54" s="137">
        <f>G54+I54</f>
        <v>550</v>
      </c>
      <c r="K54" s="3" t="s">
        <v>252</v>
      </c>
      <c r="L54" s="3" t="s">
        <v>235</v>
      </c>
      <c r="M54" s="3" t="s">
        <v>236</v>
      </c>
      <c r="N54" s="12">
        <f t="shared" si="1"/>
        <v>550</v>
      </c>
      <c r="O54" s="139"/>
      <c r="P54" s="41"/>
      <c r="Q54" s="79"/>
      <c r="R54" s="139"/>
      <c r="S54" s="41"/>
      <c r="T54" s="41"/>
      <c r="U54" s="41"/>
      <c r="V54" s="41"/>
      <c r="W54" s="41"/>
      <c r="X54" s="41"/>
      <c r="Y54" s="41"/>
    </row>
    <row r="55" spans="1:25" s="2" customFormat="1" ht="34.5" customHeight="1">
      <c r="A55" s="5">
        <v>36</v>
      </c>
      <c r="B55" s="3">
        <v>426124</v>
      </c>
      <c r="C55" s="10" t="s">
        <v>90</v>
      </c>
      <c r="D55" s="5"/>
      <c r="E55" s="9">
        <v>350</v>
      </c>
      <c r="F55" s="4"/>
      <c r="G55" s="137">
        <v>500</v>
      </c>
      <c r="H55" s="12"/>
      <c r="I55" s="12"/>
      <c r="J55" s="137">
        <f>G55+I55</f>
        <v>500</v>
      </c>
      <c r="K55" s="3" t="s">
        <v>252</v>
      </c>
      <c r="L55" s="3" t="s">
        <v>235</v>
      </c>
      <c r="M55" s="3" t="s">
        <v>236</v>
      </c>
      <c r="N55" s="12">
        <f t="shared" si="1"/>
        <v>500</v>
      </c>
      <c r="O55" s="139"/>
      <c r="P55" s="41"/>
      <c r="Q55" s="79"/>
      <c r="R55" s="139"/>
      <c r="S55" s="41"/>
      <c r="T55" s="41"/>
      <c r="U55" s="41"/>
      <c r="V55" s="41"/>
      <c r="W55" s="41"/>
      <c r="X55" s="41"/>
      <c r="Y55" s="41"/>
    </row>
    <row r="56" spans="1:25" ht="34.5" customHeight="1" thickBot="1">
      <c r="A56" s="5">
        <v>37</v>
      </c>
      <c r="B56" s="3">
        <v>426191</v>
      </c>
      <c r="C56" s="56" t="s">
        <v>168</v>
      </c>
      <c r="D56" s="52"/>
      <c r="E56" s="9">
        <v>250</v>
      </c>
      <c r="F56" s="9"/>
      <c r="G56" s="125">
        <v>500</v>
      </c>
      <c r="H56" s="12"/>
      <c r="I56" s="12"/>
      <c r="J56" s="137">
        <f>G56+H56</f>
        <v>500</v>
      </c>
      <c r="K56" s="3" t="s">
        <v>252</v>
      </c>
      <c r="L56" s="3" t="s">
        <v>235</v>
      </c>
      <c r="M56" s="3" t="s">
        <v>236</v>
      </c>
      <c r="N56" s="12">
        <f t="shared" si="1"/>
        <v>500</v>
      </c>
      <c r="O56" s="136"/>
      <c r="P56" s="42"/>
      <c r="Q56" s="80"/>
      <c r="R56" s="136"/>
      <c r="S56" s="42"/>
      <c r="T56" s="42"/>
      <c r="U56" s="42"/>
      <c r="V56" s="42"/>
      <c r="W56" s="42"/>
      <c r="X56" s="42"/>
      <c r="Y56" s="42"/>
    </row>
    <row r="57" spans="1:25" s="2" customFormat="1" ht="34.5" customHeight="1">
      <c r="A57" s="167"/>
      <c r="B57" s="167"/>
      <c r="C57" s="168" t="s">
        <v>91</v>
      </c>
      <c r="D57" s="202"/>
      <c r="E57" s="174">
        <f>E58+E59</f>
        <v>133</v>
      </c>
      <c r="F57" s="174">
        <f>F58+F59</f>
        <v>0</v>
      </c>
      <c r="G57" s="170">
        <f>G58+G59</f>
        <v>133</v>
      </c>
      <c r="H57" s="170"/>
      <c r="I57" s="170"/>
      <c r="J57" s="170">
        <f>J58+J59</f>
        <v>133</v>
      </c>
      <c r="K57" s="167"/>
      <c r="L57" s="181"/>
      <c r="M57" s="167"/>
      <c r="N57" s="170">
        <f t="shared" si="1"/>
        <v>133</v>
      </c>
      <c r="O57" s="139"/>
      <c r="P57" s="41"/>
      <c r="Q57" s="79"/>
      <c r="R57" s="139"/>
      <c r="S57" s="41"/>
      <c r="T57" s="41"/>
      <c r="U57" s="41"/>
      <c r="V57" s="41"/>
      <c r="W57" s="41"/>
      <c r="X57" s="41"/>
      <c r="Y57" s="41"/>
    </row>
    <row r="58" spans="1:25" ht="34.5" customHeight="1">
      <c r="A58" s="5">
        <v>38</v>
      </c>
      <c r="B58" s="3">
        <v>426211</v>
      </c>
      <c r="C58" s="10" t="s">
        <v>92</v>
      </c>
      <c r="D58" s="52"/>
      <c r="E58" s="9">
        <v>50</v>
      </c>
      <c r="F58" s="9"/>
      <c r="G58" s="137">
        <f>E58+F58</f>
        <v>50</v>
      </c>
      <c r="H58" s="12"/>
      <c r="I58" s="12"/>
      <c r="J58" s="137">
        <f>G58+H58</f>
        <v>50</v>
      </c>
      <c r="K58" s="3" t="s">
        <v>252</v>
      </c>
      <c r="L58" s="3" t="s">
        <v>235</v>
      </c>
      <c r="M58" s="3" t="s">
        <v>236</v>
      </c>
      <c r="N58" s="12">
        <f t="shared" si="1"/>
        <v>50</v>
      </c>
      <c r="O58" s="136"/>
      <c r="P58" s="42"/>
      <c r="Q58" s="80"/>
      <c r="R58" s="136"/>
      <c r="S58" s="42"/>
      <c r="T58" s="42"/>
      <c r="U58" s="42"/>
      <c r="V58" s="42"/>
      <c r="W58" s="42"/>
      <c r="X58" s="42"/>
      <c r="Y58" s="42"/>
    </row>
    <row r="59" spans="1:25" ht="34.5" customHeight="1">
      <c r="A59" s="5">
        <v>39</v>
      </c>
      <c r="B59" s="3">
        <v>426221</v>
      </c>
      <c r="C59" s="10" t="s">
        <v>93</v>
      </c>
      <c r="D59" s="52"/>
      <c r="E59" s="51">
        <v>83</v>
      </c>
      <c r="F59" s="51"/>
      <c r="G59" s="137">
        <f>E59+F59</f>
        <v>83</v>
      </c>
      <c r="H59" s="12"/>
      <c r="I59" s="12"/>
      <c r="J59" s="137">
        <f>G59+H59</f>
        <v>83</v>
      </c>
      <c r="K59" s="3" t="s">
        <v>252</v>
      </c>
      <c r="L59" s="3" t="s">
        <v>235</v>
      </c>
      <c r="M59" s="3" t="s">
        <v>236</v>
      </c>
      <c r="N59" s="12">
        <f t="shared" si="1"/>
        <v>83</v>
      </c>
      <c r="O59" s="136"/>
      <c r="P59" s="42"/>
      <c r="Q59" s="80"/>
      <c r="R59" s="136"/>
      <c r="S59" s="42"/>
      <c r="T59" s="42"/>
      <c r="U59" s="42"/>
      <c r="V59" s="42"/>
      <c r="W59" s="42"/>
      <c r="X59" s="42"/>
      <c r="Y59" s="42"/>
    </row>
    <row r="60" spans="1:25" s="2" customFormat="1" ht="34.5" customHeight="1">
      <c r="A60" s="167"/>
      <c r="B60" s="167"/>
      <c r="C60" s="168" t="s">
        <v>94</v>
      </c>
      <c r="D60" s="167"/>
      <c r="E60" s="201">
        <f>E61+E62</f>
        <v>680</v>
      </c>
      <c r="F60" s="201">
        <f>F61+F62</f>
        <v>0</v>
      </c>
      <c r="G60" s="170">
        <f>G61+G62</f>
        <v>680</v>
      </c>
      <c r="H60" s="170"/>
      <c r="I60" s="170"/>
      <c r="J60" s="170">
        <f>J61+J62</f>
        <v>680</v>
      </c>
      <c r="K60" s="167"/>
      <c r="L60" s="167"/>
      <c r="M60" s="167"/>
      <c r="N60" s="170">
        <f t="shared" si="1"/>
        <v>680</v>
      </c>
      <c r="O60" s="139"/>
      <c r="P60" s="41"/>
      <c r="Q60" s="79"/>
      <c r="R60" s="139"/>
      <c r="S60" s="41"/>
      <c r="T60" s="41"/>
      <c r="U60" s="41"/>
      <c r="V60" s="41"/>
      <c r="W60" s="41"/>
      <c r="X60" s="41"/>
      <c r="Y60" s="41"/>
    </row>
    <row r="61" spans="1:25" ht="34.5" customHeight="1">
      <c r="A61" s="5">
        <v>40</v>
      </c>
      <c r="B61" s="3">
        <v>426311</v>
      </c>
      <c r="C61" s="10" t="s">
        <v>95</v>
      </c>
      <c r="D61" s="4"/>
      <c r="E61" s="51">
        <v>350</v>
      </c>
      <c r="F61" s="51"/>
      <c r="G61" s="137">
        <f>E61+F61</f>
        <v>350</v>
      </c>
      <c r="H61" s="12"/>
      <c r="I61" s="12"/>
      <c r="J61" s="137">
        <f>G61+H61</f>
        <v>350</v>
      </c>
      <c r="K61" s="3" t="s">
        <v>252</v>
      </c>
      <c r="L61" s="3" t="s">
        <v>235</v>
      </c>
      <c r="M61" s="3" t="s">
        <v>236</v>
      </c>
      <c r="N61" s="12">
        <f t="shared" si="1"/>
        <v>350</v>
      </c>
      <c r="O61" s="136"/>
      <c r="P61" s="42"/>
      <c r="Q61" s="80"/>
      <c r="R61" s="136"/>
      <c r="S61" s="42"/>
      <c r="T61" s="42"/>
      <c r="U61" s="42"/>
      <c r="V61" s="42"/>
      <c r="W61" s="42"/>
      <c r="X61" s="42"/>
      <c r="Y61" s="42"/>
    </row>
    <row r="62" spans="1:25" ht="34.5" customHeight="1">
      <c r="A62" s="5">
        <v>41</v>
      </c>
      <c r="B62" s="3">
        <v>426312</v>
      </c>
      <c r="C62" s="10" t="s">
        <v>96</v>
      </c>
      <c r="D62" s="3"/>
      <c r="E62" s="51">
        <v>330</v>
      </c>
      <c r="F62" s="51"/>
      <c r="G62" s="137">
        <f>E62+F62</f>
        <v>330</v>
      </c>
      <c r="H62" s="12"/>
      <c r="I62" s="12"/>
      <c r="J62" s="137">
        <f>G62+H62</f>
        <v>330</v>
      </c>
      <c r="K62" s="3" t="s">
        <v>252</v>
      </c>
      <c r="L62" s="3" t="s">
        <v>235</v>
      </c>
      <c r="M62" s="3" t="s">
        <v>236</v>
      </c>
      <c r="N62" s="12">
        <f t="shared" si="1"/>
        <v>330</v>
      </c>
      <c r="O62" s="136"/>
      <c r="P62" s="42"/>
      <c r="Q62" s="80"/>
      <c r="R62" s="136"/>
      <c r="S62" s="42"/>
      <c r="T62" s="42"/>
      <c r="U62" s="42"/>
      <c r="V62" s="42"/>
      <c r="W62" s="42"/>
      <c r="X62" s="42"/>
      <c r="Y62" s="42"/>
    </row>
    <row r="63" spans="1:25" ht="34.5" customHeight="1">
      <c r="A63" s="167"/>
      <c r="B63" s="181"/>
      <c r="C63" s="168" t="s">
        <v>97</v>
      </c>
      <c r="D63" s="174"/>
      <c r="E63" s="170">
        <f>+E64+E65</f>
        <v>600</v>
      </c>
      <c r="F63" s="203"/>
      <c r="G63" s="170">
        <f>G64+G65</f>
        <v>990</v>
      </c>
      <c r="H63" s="170"/>
      <c r="I63" s="170">
        <f>I65</f>
        <v>0</v>
      </c>
      <c r="J63" s="170">
        <f>G63+I63</f>
        <v>990</v>
      </c>
      <c r="K63" s="181"/>
      <c r="L63" s="181"/>
      <c r="M63" s="181"/>
      <c r="N63" s="170">
        <f t="shared" si="1"/>
        <v>990</v>
      </c>
      <c r="O63" s="136"/>
      <c r="P63" s="42"/>
      <c r="Q63" s="80"/>
      <c r="R63" s="136"/>
      <c r="S63" s="42"/>
      <c r="T63" s="42"/>
      <c r="U63" s="42"/>
      <c r="V63" s="42"/>
      <c r="W63" s="42"/>
      <c r="X63" s="42"/>
      <c r="Y63" s="42"/>
    </row>
    <row r="64" spans="1:25" ht="34.5" customHeight="1">
      <c r="A64" s="5">
        <v>42</v>
      </c>
      <c r="B64" s="3">
        <v>426413</v>
      </c>
      <c r="C64" s="10" t="s">
        <v>7</v>
      </c>
      <c r="D64" s="13"/>
      <c r="E64" s="18">
        <v>300</v>
      </c>
      <c r="F64" s="51"/>
      <c r="G64" s="137">
        <v>300</v>
      </c>
      <c r="H64" s="12"/>
      <c r="I64" s="12"/>
      <c r="J64" s="137">
        <v>300</v>
      </c>
      <c r="K64" s="3" t="s">
        <v>252</v>
      </c>
      <c r="L64" s="3" t="s">
        <v>235</v>
      </c>
      <c r="M64" s="3" t="s">
        <v>236</v>
      </c>
      <c r="N64" s="12">
        <f t="shared" si="1"/>
        <v>300</v>
      </c>
      <c r="O64" s="136"/>
      <c r="P64" s="42"/>
      <c r="Q64" s="80"/>
      <c r="R64" s="136"/>
      <c r="S64" s="42"/>
      <c r="T64" s="42"/>
      <c r="U64" s="42"/>
      <c r="V64" s="42"/>
      <c r="W64" s="42"/>
      <c r="X64" s="42"/>
      <c r="Y64" s="42"/>
    </row>
    <row r="65" spans="1:25" ht="34.5" customHeight="1">
      <c r="A65" s="5">
        <v>43</v>
      </c>
      <c r="B65" s="3">
        <v>426491</v>
      </c>
      <c r="C65" s="10" t="s">
        <v>98</v>
      </c>
      <c r="D65" s="13"/>
      <c r="E65" s="18">
        <v>300</v>
      </c>
      <c r="F65" s="51"/>
      <c r="G65" s="125">
        <v>690</v>
      </c>
      <c r="H65" s="12"/>
      <c r="I65" s="12"/>
      <c r="J65" s="137">
        <f>G65+I65</f>
        <v>690</v>
      </c>
      <c r="K65" s="3" t="s">
        <v>252</v>
      </c>
      <c r="L65" s="3" t="s">
        <v>235</v>
      </c>
      <c r="M65" s="3" t="s">
        <v>236</v>
      </c>
      <c r="N65" s="12">
        <f t="shared" si="1"/>
        <v>690</v>
      </c>
      <c r="O65" s="136"/>
      <c r="P65" s="42"/>
      <c r="Q65" s="80"/>
      <c r="R65" s="136"/>
      <c r="S65" s="42"/>
      <c r="T65" s="42"/>
      <c r="U65" s="42"/>
      <c r="V65" s="42"/>
      <c r="W65" s="42"/>
      <c r="X65" s="42"/>
      <c r="Y65" s="42"/>
    </row>
    <row r="66" spans="1:25" s="2" customFormat="1" ht="34.5" customHeight="1">
      <c r="A66" s="167"/>
      <c r="B66" s="167"/>
      <c r="C66" s="168" t="s">
        <v>99</v>
      </c>
      <c r="D66" s="167"/>
      <c r="E66" s="201">
        <f>E67+E68+E69</f>
        <v>696</v>
      </c>
      <c r="F66" s="201">
        <f>F67+F68+F69</f>
        <v>0</v>
      </c>
      <c r="G66" s="170">
        <f>G67+G68+G69</f>
        <v>696</v>
      </c>
      <c r="H66" s="170"/>
      <c r="I66" s="170"/>
      <c r="J66" s="170">
        <f>J67+J68+J69</f>
        <v>696</v>
      </c>
      <c r="K66" s="167"/>
      <c r="L66" s="167"/>
      <c r="M66" s="167"/>
      <c r="N66" s="170">
        <f t="shared" si="1"/>
        <v>696</v>
      </c>
      <c r="O66" s="139"/>
      <c r="P66" s="41"/>
      <c r="Q66" s="79"/>
      <c r="R66" s="139"/>
      <c r="S66" s="41"/>
      <c r="T66" s="41"/>
      <c r="U66" s="41"/>
      <c r="V66" s="41"/>
      <c r="W66" s="41"/>
      <c r="X66" s="41"/>
      <c r="Y66" s="41"/>
    </row>
    <row r="67" spans="1:25" ht="34.5" customHeight="1">
      <c r="A67" s="5">
        <v>44</v>
      </c>
      <c r="B67" s="3">
        <v>426531</v>
      </c>
      <c r="C67" s="10" t="s">
        <v>18</v>
      </c>
      <c r="D67" s="3"/>
      <c r="E67" s="51">
        <v>208</v>
      </c>
      <c r="F67" s="51"/>
      <c r="G67" s="137">
        <f>E67+F67</f>
        <v>208</v>
      </c>
      <c r="H67" s="12"/>
      <c r="I67" s="12"/>
      <c r="J67" s="137">
        <f>G67+H67</f>
        <v>208</v>
      </c>
      <c r="K67" s="3" t="s">
        <v>252</v>
      </c>
      <c r="L67" s="3" t="s">
        <v>235</v>
      </c>
      <c r="M67" s="3" t="s">
        <v>236</v>
      </c>
      <c r="N67" s="12">
        <f t="shared" si="1"/>
        <v>208</v>
      </c>
      <c r="O67" s="136"/>
      <c r="P67" s="42"/>
      <c r="Q67" s="80"/>
      <c r="R67" s="136"/>
      <c r="S67" s="42"/>
      <c r="T67" s="42"/>
      <c r="U67" s="42"/>
      <c r="V67" s="42"/>
      <c r="W67" s="42"/>
      <c r="X67" s="42"/>
      <c r="Y67" s="42"/>
    </row>
    <row r="68" spans="1:25" ht="34.5" customHeight="1">
      <c r="A68" s="5">
        <v>45</v>
      </c>
      <c r="B68" s="3">
        <v>426541</v>
      </c>
      <c r="C68" s="10" t="s">
        <v>19</v>
      </c>
      <c r="D68" s="3"/>
      <c r="E68" s="51">
        <v>208</v>
      </c>
      <c r="F68" s="51"/>
      <c r="G68" s="137">
        <f>E68+F68</f>
        <v>208</v>
      </c>
      <c r="H68" s="12"/>
      <c r="I68" s="12"/>
      <c r="J68" s="137">
        <f>G68+H68</f>
        <v>208</v>
      </c>
      <c r="K68" s="3" t="s">
        <v>252</v>
      </c>
      <c r="L68" s="3" t="s">
        <v>235</v>
      </c>
      <c r="M68" s="3" t="s">
        <v>236</v>
      </c>
      <c r="N68" s="12">
        <f t="shared" si="1"/>
        <v>208</v>
      </c>
      <c r="O68" s="136"/>
      <c r="P68" s="42"/>
      <c r="Q68" s="80"/>
      <c r="R68" s="136"/>
      <c r="S68" s="42"/>
      <c r="T68" s="42"/>
      <c r="U68" s="42"/>
      <c r="V68" s="42"/>
      <c r="W68" s="42"/>
      <c r="X68" s="42"/>
      <c r="Y68" s="42"/>
    </row>
    <row r="69" spans="1:25" ht="34.5" customHeight="1">
      <c r="A69" s="5">
        <v>46</v>
      </c>
      <c r="B69" s="3">
        <v>426591</v>
      </c>
      <c r="C69" s="10" t="s">
        <v>100</v>
      </c>
      <c r="D69" s="52"/>
      <c r="E69" s="9">
        <v>280</v>
      </c>
      <c r="F69" s="9"/>
      <c r="G69" s="137">
        <f>E69+F69</f>
        <v>280</v>
      </c>
      <c r="H69" s="12"/>
      <c r="I69" s="12"/>
      <c r="J69" s="137">
        <f>G69+H69</f>
        <v>280</v>
      </c>
      <c r="K69" s="3" t="s">
        <v>252</v>
      </c>
      <c r="L69" s="3" t="s">
        <v>235</v>
      </c>
      <c r="M69" s="3" t="s">
        <v>236</v>
      </c>
      <c r="N69" s="12">
        <f t="shared" si="1"/>
        <v>280</v>
      </c>
      <c r="O69" s="136"/>
      <c r="P69" s="42"/>
      <c r="Q69" s="80"/>
      <c r="R69" s="136"/>
      <c r="S69" s="42"/>
      <c r="T69" s="42"/>
      <c r="U69" s="42"/>
      <c r="V69" s="42"/>
      <c r="W69" s="42"/>
      <c r="X69" s="42"/>
      <c r="Y69" s="42"/>
    </row>
    <row r="70" spans="1:25" s="2" customFormat="1" ht="34.5" customHeight="1">
      <c r="A70" s="167"/>
      <c r="B70" s="167"/>
      <c r="C70" s="168" t="s">
        <v>101</v>
      </c>
      <c r="D70" s="202"/>
      <c r="E70" s="201">
        <f>E72+E71</f>
        <v>72025</v>
      </c>
      <c r="F70" s="201">
        <f>F72+F71</f>
        <v>0</v>
      </c>
      <c r="G70" s="170">
        <f>G71+G72+G73</f>
        <v>72083</v>
      </c>
      <c r="H70" s="170">
        <f>H71+H73</f>
        <v>10</v>
      </c>
      <c r="I70" s="170"/>
      <c r="J70" s="170">
        <f>J71+J72+J73</f>
        <v>72083</v>
      </c>
      <c r="K70" s="167"/>
      <c r="L70" s="167"/>
      <c r="M70" s="167"/>
      <c r="N70" s="170">
        <f t="shared" si="1"/>
        <v>72083</v>
      </c>
      <c r="O70" s="139"/>
      <c r="P70" s="41"/>
      <c r="Q70" s="79"/>
      <c r="R70" s="139"/>
      <c r="S70" s="41"/>
      <c r="T70" s="41"/>
      <c r="U70" s="41"/>
      <c r="V70" s="41"/>
      <c r="W70" s="41"/>
      <c r="X70" s="41"/>
      <c r="Y70" s="41"/>
    </row>
    <row r="71" spans="1:25" s="2" customFormat="1" ht="34.5" customHeight="1">
      <c r="A71" s="5">
        <v>47</v>
      </c>
      <c r="B71" s="3">
        <v>426751</v>
      </c>
      <c r="C71" s="10" t="s">
        <v>183</v>
      </c>
      <c r="D71" s="55"/>
      <c r="E71" s="51">
        <v>72000</v>
      </c>
      <c r="F71" s="51"/>
      <c r="G71" s="137">
        <v>72000</v>
      </c>
      <c r="H71" s="12"/>
      <c r="I71" s="12"/>
      <c r="J71" s="137">
        <v>72000</v>
      </c>
      <c r="K71" s="3" t="s">
        <v>253</v>
      </c>
      <c r="L71" s="3" t="s">
        <v>235</v>
      </c>
      <c r="M71" s="3" t="s">
        <v>236</v>
      </c>
      <c r="N71" s="12">
        <f t="shared" si="1"/>
        <v>72000</v>
      </c>
      <c r="O71" s="139"/>
      <c r="P71" s="41"/>
      <c r="Q71" s="79"/>
      <c r="R71" s="139"/>
      <c r="S71" s="41"/>
      <c r="T71" s="41"/>
      <c r="U71" s="41"/>
      <c r="V71" s="41"/>
      <c r="W71" s="41"/>
      <c r="X71" s="41"/>
      <c r="Y71" s="41"/>
    </row>
    <row r="72" spans="1:25" ht="34.5" customHeight="1">
      <c r="A72" s="5">
        <v>48</v>
      </c>
      <c r="B72" s="3">
        <v>4267511</v>
      </c>
      <c r="C72" s="10" t="s">
        <v>37</v>
      </c>
      <c r="D72" s="3"/>
      <c r="E72" s="51">
        <v>25</v>
      </c>
      <c r="F72" s="51"/>
      <c r="G72" s="137">
        <v>83</v>
      </c>
      <c r="H72" s="12"/>
      <c r="I72" s="12"/>
      <c r="J72" s="137">
        <v>83</v>
      </c>
      <c r="K72" s="3" t="s">
        <v>252</v>
      </c>
      <c r="L72" s="3" t="s">
        <v>235</v>
      </c>
      <c r="M72" s="3" t="s">
        <v>236</v>
      </c>
      <c r="N72" s="12">
        <f t="shared" si="1"/>
        <v>83</v>
      </c>
      <c r="O72" s="136"/>
      <c r="P72" s="42"/>
      <c r="Q72" s="80"/>
      <c r="R72" s="136"/>
      <c r="S72" s="42"/>
      <c r="T72" s="42"/>
      <c r="U72" s="42"/>
      <c r="V72" s="42"/>
      <c r="W72" s="42"/>
      <c r="X72" s="42"/>
      <c r="Y72" s="42"/>
    </row>
    <row r="73" spans="1:25" ht="34.5" customHeight="1">
      <c r="A73" s="5">
        <v>49</v>
      </c>
      <c r="B73" s="3">
        <v>42675111</v>
      </c>
      <c r="C73" s="10" t="s">
        <v>239</v>
      </c>
      <c r="D73" s="3"/>
      <c r="E73" s="51"/>
      <c r="F73" s="51"/>
      <c r="G73" s="137">
        <v>0</v>
      </c>
      <c r="H73" s="12">
        <v>10</v>
      </c>
      <c r="I73" s="12"/>
      <c r="J73" s="137">
        <v>0</v>
      </c>
      <c r="K73" s="3" t="s">
        <v>253</v>
      </c>
      <c r="L73" s="3" t="s">
        <v>235</v>
      </c>
      <c r="M73" s="3" t="s">
        <v>236</v>
      </c>
      <c r="N73" s="12">
        <f>J73</f>
        <v>0</v>
      </c>
      <c r="O73" s="136"/>
      <c r="P73" s="42"/>
      <c r="Q73" s="80"/>
      <c r="R73" s="136"/>
      <c r="S73" s="42"/>
      <c r="T73" s="42"/>
      <c r="U73" s="42"/>
      <c r="V73" s="42"/>
      <c r="W73" s="42"/>
      <c r="X73" s="42"/>
      <c r="Y73" s="42"/>
    </row>
    <row r="74" spans="1:25" ht="34.5" customHeight="1">
      <c r="A74" s="167"/>
      <c r="B74" s="167"/>
      <c r="C74" s="168" t="s">
        <v>111</v>
      </c>
      <c r="D74" s="167"/>
      <c r="E74" s="201">
        <f>E75</f>
        <v>83</v>
      </c>
      <c r="F74" s="201">
        <f>F75</f>
        <v>0</v>
      </c>
      <c r="G74" s="170">
        <f>G75</f>
        <v>83</v>
      </c>
      <c r="H74" s="170"/>
      <c r="I74" s="170"/>
      <c r="J74" s="170">
        <f>J75</f>
        <v>83</v>
      </c>
      <c r="K74" s="167"/>
      <c r="L74" s="167"/>
      <c r="M74" s="167"/>
      <c r="N74" s="170">
        <f t="shared" si="1"/>
        <v>83</v>
      </c>
      <c r="O74" s="136"/>
      <c r="P74" s="42"/>
      <c r="Q74" s="80"/>
      <c r="R74" s="136"/>
      <c r="S74" s="42"/>
      <c r="T74" s="42"/>
      <c r="U74" s="42"/>
      <c r="V74" s="42"/>
      <c r="W74" s="42"/>
      <c r="X74" s="42"/>
      <c r="Y74" s="42"/>
    </row>
    <row r="75" spans="1:25" s="2" customFormat="1" ht="34.5" customHeight="1">
      <c r="A75" s="5">
        <v>50</v>
      </c>
      <c r="B75" s="3">
        <v>426829</v>
      </c>
      <c r="C75" s="10" t="s">
        <v>182</v>
      </c>
      <c r="D75" s="3"/>
      <c r="E75" s="51">
        <v>83</v>
      </c>
      <c r="F75" s="51"/>
      <c r="G75" s="137">
        <f>E75+F75</f>
        <v>83</v>
      </c>
      <c r="H75" s="12"/>
      <c r="I75" s="12"/>
      <c r="J75" s="137">
        <f>G75+H75</f>
        <v>83</v>
      </c>
      <c r="K75" s="3" t="s">
        <v>252</v>
      </c>
      <c r="L75" s="3" t="s">
        <v>235</v>
      </c>
      <c r="M75" s="3" t="s">
        <v>236</v>
      </c>
      <c r="N75" s="12">
        <f aca="true" t="shared" si="3" ref="N75:N97">J75</f>
        <v>83</v>
      </c>
      <c r="O75" s="139"/>
      <c r="P75" s="41"/>
      <c r="Q75" s="79"/>
      <c r="R75" s="139"/>
      <c r="S75" s="41"/>
      <c r="T75" s="41"/>
      <c r="U75" s="41"/>
      <c r="V75" s="41"/>
      <c r="W75" s="41"/>
      <c r="X75" s="41"/>
      <c r="Y75" s="41"/>
    </row>
    <row r="76" spans="1:25" ht="34.5" customHeight="1">
      <c r="A76" s="167"/>
      <c r="B76" s="167"/>
      <c r="C76" s="168" t="s">
        <v>113</v>
      </c>
      <c r="D76" s="167"/>
      <c r="E76" s="188">
        <f>E79+E80+E81+E77+E78</f>
        <v>1423</v>
      </c>
      <c r="F76" s="188">
        <f>F79+F80+F81</f>
        <v>0</v>
      </c>
      <c r="G76" s="170">
        <f>G77+G78+G79+G80+G81</f>
        <v>1731</v>
      </c>
      <c r="H76" s="170"/>
      <c r="I76" s="170">
        <f>I79</f>
        <v>0</v>
      </c>
      <c r="J76" s="170">
        <f>G76+I76</f>
        <v>1731</v>
      </c>
      <c r="K76" s="167"/>
      <c r="L76" s="167"/>
      <c r="M76" s="167"/>
      <c r="N76" s="170">
        <f t="shared" si="3"/>
        <v>1731</v>
      </c>
      <c r="O76" s="136"/>
      <c r="P76" s="42"/>
      <c r="Q76" s="80"/>
      <c r="R76" s="136"/>
      <c r="S76" s="42"/>
      <c r="T76" s="42"/>
      <c r="U76" s="42"/>
      <c r="V76" s="42"/>
      <c r="W76" s="42"/>
      <c r="X76" s="42"/>
      <c r="Y76" s="42"/>
    </row>
    <row r="77" spans="1:25" ht="34.5" customHeight="1">
      <c r="A77" s="5">
        <v>51</v>
      </c>
      <c r="B77" s="3">
        <v>426911</v>
      </c>
      <c r="C77" s="10" t="s">
        <v>32</v>
      </c>
      <c r="D77" s="4"/>
      <c r="E77" s="18">
        <v>370</v>
      </c>
      <c r="F77" s="8"/>
      <c r="G77" s="137">
        <f>E77</f>
        <v>370</v>
      </c>
      <c r="H77" s="12"/>
      <c r="I77" s="12"/>
      <c r="J77" s="137">
        <f>G77</f>
        <v>370</v>
      </c>
      <c r="K77" s="3" t="s">
        <v>252</v>
      </c>
      <c r="L77" s="3" t="s">
        <v>235</v>
      </c>
      <c r="M77" s="3" t="s">
        <v>236</v>
      </c>
      <c r="N77" s="12">
        <f t="shared" si="3"/>
        <v>370</v>
      </c>
      <c r="O77" s="136"/>
      <c r="P77" s="42"/>
      <c r="Q77" s="80"/>
      <c r="R77" s="136"/>
      <c r="S77" s="42"/>
      <c r="T77" s="42"/>
      <c r="U77" s="42"/>
      <c r="V77" s="42"/>
      <c r="W77" s="42"/>
      <c r="X77" s="42"/>
      <c r="Y77" s="42"/>
    </row>
    <row r="78" spans="1:25" ht="34.5" customHeight="1">
      <c r="A78" s="5">
        <v>52</v>
      </c>
      <c r="B78" s="3">
        <v>426912</v>
      </c>
      <c r="C78" s="10" t="s">
        <v>150</v>
      </c>
      <c r="D78" s="4"/>
      <c r="E78" s="18">
        <v>370</v>
      </c>
      <c r="F78" s="8"/>
      <c r="G78" s="137">
        <f>E78</f>
        <v>370</v>
      </c>
      <c r="H78" s="12"/>
      <c r="I78" s="12"/>
      <c r="J78" s="137">
        <f>G78</f>
        <v>370</v>
      </c>
      <c r="K78" s="3" t="s">
        <v>252</v>
      </c>
      <c r="L78" s="3" t="s">
        <v>235</v>
      </c>
      <c r="M78" s="3" t="s">
        <v>236</v>
      </c>
      <c r="N78" s="12">
        <f t="shared" si="3"/>
        <v>370</v>
      </c>
      <c r="O78" s="136"/>
      <c r="P78" s="42"/>
      <c r="Q78" s="80"/>
      <c r="R78" s="136"/>
      <c r="S78" s="42"/>
      <c r="T78" s="42"/>
      <c r="U78" s="42"/>
      <c r="V78" s="42"/>
      <c r="W78" s="42"/>
      <c r="X78" s="42"/>
      <c r="Y78" s="42"/>
    </row>
    <row r="79" spans="1:25" ht="34.5" customHeight="1">
      <c r="A79" s="5">
        <v>53</v>
      </c>
      <c r="B79" s="3">
        <v>426913</v>
      </c>
      <c r="C79" s="10" t="s">
        <v>21</v>
      </c>
      <c r="D79" s="52"/>
      <c r="E79" s="51">
        <v>292</v>
      </c>
      <c r="F79" s="51"/>
      <c r="G79" s="137">
        <v>600</v>
      </c>
      <c r="H79" s="12"/>
      <c r="I79" s="12"/>
      <c r="J79" s="137">
        <f>G79+I79</f>
        <v>600</v>
      </c>
      <c r="K79" s="3" t="s">
        <v>252</v>
      </c>
      <c r="L79" s="3" t="s">
        <v>235</v>
      </c>
      <c r="M79" s="3" t="s">
        <v>236</v>
      </c>
      <c r="N79" s="12">
        <f t="shared" si="3"/>
        <v>600</v>
      </c>
      <c r="O79" s="136"/>
      <c r="P79" s="42"/>
      <c r="Q79" s="80"/>
      <c r="R79" s="136"/>
      <c r="S79" s="42"/>
      <c r="T79" s="42"/>
      <c r="U79" s="42"/>
      <c r="V79" s="42"/>
      <c r="W79" s="42"/>
      <c r="X79" s="42"/>
      <c r="Y79" s="42"/>
    </row>
    <row r="80" spans="1:25" ht="34.5" customHeight="1">
      <c r="A80" s="5">
        <v>54</v>
      </c>
      <c r="B80" s="3">
        <v>426914</v>
      </c>
      <c r="C80" s="10" t="s">
        <v>20</v>
      </c>
      <c r="D80" s="52"/>
      <c r="E80" s="51">
        <v>58</v>
      </c>
      <c r="F80" s="51"/>
      <c r="G80" s="137">
        <f>E80+F80</f>
        <v>58</v>
      </c>
      <c r="H80" s="12"/>
      <c r="I80" s="12"/>
      <c r="J80" s="137">
        <f>G80+H80</f>
        <v>58</v>
      </c>
      <c r="K80" s="3" t="s">
        <v>252</v>
      </c>
      <c r="L80" s="3" t="s">
        <v>235</v>
      </c>
      <c r="M80" s="3" t="s">
        <v>236</v>
      </c>
      <c r="N80" s="12">
        <f t="shared" si="3"/>
        <v>58</v>
      </c>
      <c r="O80" s="136"/>
      <c r="P80" s="42"/>
      <c r="Q80" s="80"/>
      <c r="R80" s="136"/>
      <c r="S80" s="42"/>
      <c r="T80" s="42"/>
      <c r="U80" s="42"/>
      <c r="V80" s="42"/>
      <c r="W80" s="42"/>
      <c r="X80" s="42"/>
      <c r="Y80" s="42"/>
    </row>
    <row r="81" spans="1:25" ht="34.5" customHeight="1">
      <c r="A81" s="5">
        <v>55</v>
      </c>
      <c r="B81" s="3">
        <v>426915</v>
      </c>
      <c r="C81" s="10" t="s">
        <v>167</v>
      </c>
      <c r="D81" s="52"/>
      <c r="E81" s="51">
        <v>333</v>
      </c>
      <c r="F81" s="51"/>
      <c r="G81" s="137">
        <f>E81+F81</f>
        <v>333</v>
      </c>
      <c r="H81" s="12"/>
      <c r="I81" s="12"/>
      <c r="J81" s="137">
        <f>G81+H81</f>
        <v>333</v>
      </c>
      <c r="K81" s="3" t="s">
        <v>252</v>
      </c>
      <c r="L81" s="3" t="s">
        <v>235</v>
      </c>
      <c r="M81" s="3" t="s">
        <v>236</v>
      </c>
      <c r="N81" s="12">
        <f t="shared" si="3"/>
        <v>333</v>
      </c>
      <c r="O81" s="136"/>
      <c r="P81" s="42"/>
      <c r="Q81" s="80"/>
      <c r="R81" s="136"/>
      <c r="S81" s="42"/>
      <c r="T81" s="42"/>
      <c r="U81" s="42"/>
      <c r="V81" s="42"/>
      <c r="W81" s="42"/>
      <c r="X81" s="42"/>
      <c r="Y81" s="42"/>
    </row>
    <row r="82" spans="1:25" ht="34.5" customHeight="1">
      <c r="A82" s="167"/>
      <c r="B82" s="167"/>
      <c r="C82" s="168" t="s">
        <v>180</v>
      </c>
      <c r="D82" s="181"/>
      <c r="E82" s="200">
        <f>E83+E88</f>
        <v>1609</v>
      </c>
      <c r="F82" s="200">
        <f>F83+F88</f>
        <v>0</v>
      </c>
      <c r="G82" s="170">
        <f>G83+G86+G88+G93+G96</f>
        <v>4169</v>
      </c>
      <c r="H82" s="170">
        <f>H83</f>
        <v>0</v>
      </c>
      <c r="I82" s="170">
        <f>I88</f>
        <v>0</v>
      </c>
      <c r="J82" s="170">
        <f>J83+J86+J88+J93+J96</f>
        <v>4169</v>
      </c>
      <c r="K82" s="181"/>
      <c r="L82" s="181"/>
      <c r="M82" s="181"/>
      <c r="N82" s="170">
        <f t="shared" si="3"/>
        <v>4169</v>
      </c>
      <c r="O82" s="136"/>
      <c r="P82" s="42"/>
      <c r="Q82" s="80"/>
      <c r="R82" s="136"/>
      <c r="S82" s="42"/>
      <c r="T82" s="42"/>
      <c r="U82" s="42"/>
      <c r="V82" s="42"/>
      <c r="W82" s="42"/>
      <c r="X82" s="42"/>
      <c r="Y82" s="42"/>
    </row>
    <row r="83" spans="1:25" ht="34.5" customHeight="1">
      <c r="A83" s="167"/>
      <c r="B83" s="167"/>
      <c r="C83" s="168" t="s">
        <v>116</v>
      </c>
      <c r="D83" s="167"/>
      <c r="E83" s="174">
        <f>E84++E85</f>
        <v>627</v>
      </c>
      <c r="F83" s="174">
        <f>F84++F85</f>
        <v>0</v>
      </c>
      <c r="G83" s="170">
        <f>G84+G85</f>
        <v>1207</v>
      </c>
      <c r="H83" s="170"/>
      <c r="I83" s="170"/>
      <c r="J83" s="170">
        <f>J84+J85</f>
        <v>1207</v>
      </c>
      <c r="K83" s="167"/>
      <c r="L83" s="181"/>
      <c r="M83" s="181"/>
      <c r="N83" s="170">
        <f t="shared" si="3"/>
        <v>1207</v>
      </c>
      <c r="O83" s="136"/>
      <c r="P83" s="42"/>
      <c r="Q83" s="80"/>
      <c r="R83" s="136"/>
      <c r="S83" s="42"/>
      <c r="T83" s="42"/>
      <c r="U83" s="42"/>
      <c r="V83" s="42"/>
      <c r="W83" s="42"/>
      <c r="X83" s="42"/>
      <c r="Y83" s="42"/>
    </row>
    <row r="84" spans="1:25" s="2" customFormat="1" ht="34.5" customHeight="1">
      <c r="A84" s="5">
        <v>56</v>
      </c>
      <c r="B84" s="3">
        <v>512211</v>
      </c>
      <c r="C84" s="10" t="s">
        <v>10</v>
      </c>
      <c r="D84" s="3"/>
      <c r="E84" s="9">
        <v>410</v>
      </c>
      <c r="F84" s="9"/>
      <c r="G84" s="137">
        <v>990</v>
      </c>
      <c r="H84" s="12"/>
      <c r="I84" s="12"/>
      <c r="J84" s="137">
        <f>G84+H84</f>
        <v>990</v>
      </c>
      <c r="K84" s="3" t="s">
        <v>252</v>
      </c>
      <c r="L84" s="3" t="s">
        <v>235</v>
      </c>
      <c r="M84" s="3" t="s">
        <v>236</v>
      </c>
      <c r="N84" s="12">
        <f t="shared" si="3"/>
        <v>990</v>
      </c>
      <c r="O84" s="139"/>
      <c r="P84" s="41"/>
      <c r="Q84" s="79"/>
      <c r="R84" s="139"/>
      <c r="S84" s="41"/>
      <c r="T84" s="41"/>
      <c r="U84" s="41"/>
      <c r="V84" s="41"/>
      <c r="W84" s="41"/>
      <c r="X84" s="41"/>
      <c r="Y84" s="41"/>
    </row>
    <row r="85" spans="1:25" ht="34.5" customHeight="1">
      <c r="A85" s="5">
        <v>57</v>
      </c>
      <c r="B85" s="3">
        <v>512212</v>
      </c>
      <c r="C85" s="10" t="s">
        <v>40</v>
      </c>
      <c r="D85" s="3"/>
      <c r="E85" s="9">
        <v>217</v>
      </c>
      <c r="F85" s="9"/>
      <c r="G85" s="137">
        <f>E85+F85</f>
        <v>217</v>
      </c>
      <c r="H85" s="12"/>
      <c r="I85" s="12"/>
      <c r="J85" s="137">
        <f>G85+H85</f>
        <v>217</v>
      </c>
      <c r="K85" s="3" t="s">
        <v>252</v>
      </c>
      <c r="L85" s="3" t="s">
        <v>235</v>
      </c>
      <c r="M85" s="3" t="s">
        <v>236</v>
      </c>
      <c r="N85" s="12">
        <f t="shared" si="3"/>
        <v>217</v>
      </c>
      <c r="O85" s="136"/>
      <c r="P85" s="42"/>
      <c r="Q85" s="80"/>
      <c r="R85" s="136"/>
      <c r="S85" s="42"/>
      <c r="T85" s="42"/>
      <c r="U85" s="42"/>
      <c r="V85" s="42"/>
      <c r="W85" s="42"/>
      <c r="X85" s="42"/>
      <c r="Y85" s="42"/>
    </row>
    <row r="86" spans="1:25" ht="34.5" customHeight="1">
      <c r="A86" s="167"/>
      <c r="B86" s="199"/>
      <c r="C86" s="168" t="s">
        <v>34</v>
      </c>
      <c r="D86" s="181"/>
      <c r="E86" s="166"/>
      <c r="F86" s="166"/>
      <c r="G86" s="170">
        <f>G87</f>
        <v>200</v>
      </c>
      <c r="H86" s="170">
        <f>H87+H88</f>
        <v>0</v>
      </c>
      <c r="I86" s="170"/>
      <c r="J86" s="170">
        <f>J87</f>
        <v>200</v>
      </c>
      <c r="K86" s="181" t="s">
        <v>252</v>
      </c>
      <c r="L86" s="181" t="s">
        <v>235</v>
      </c>
      <c r="M86" s="181" t="s">
        <v>236</v>
      </c>
      <c r="N86" s="170">
        <f>J86</f>
        <v>200</v>
      </c>
      <c r="O86" s="136"/>
      <c r="P86" s="42"/>
      <c r="Q86" s="80"/>
      <c r="R86" s="136"/>
      <c r="S86" s="42"/>
      <c r="T86" s="42"/>
      <c r="U86" s="42"/>
      <c r="V86" s="42"/>
      <c r="W86" s="42"/>
      <c r="X86" s="42"/>
      <c r="Y86" s="42"/>
    </row>
    <row r="87" spans="1:25" ht="34.5" customHeight="1">
      <c r="A87" s="5">
        <v>58</v>
      </c>
      <c r="B87" s="140">
        <v>512411</v>
      </c>
      <c r="C87" s="10" t="s">
        <v>34</v>
      </c>
      <c r="D87" s="3"/>
      <c r="E87" s="9"/>
      <c r="F87" s="9"/>
      <c r="G87" s="137">
        <v>200</v>
      </c>
      <c r="H87" s="137"/>
      <c r="I87" s="137"/>
      <c r="J87" s="137">
        <v>200</v>
      </c>
      <c r="K87" s="3" t="s">
        <v>252</v>
      </c>
      <c r="L87" s="3" t="s">
        <v>235</v>
      </c>
      <c r="M87" s="3" t="s">
        <v>236</v>
      </c>
      <c r="N87" s="12">
        <f>J87</f>
        <v>200</v>
      </c>
      <c r="O87" s="136"/>
      <c r="P87" s="42"/>
      <c r="Q87" s="80"/>
      <c r="R87" s="136"/>
      <c r="S87" s="42"/>
      <c r="T87" s="42"/>
      <c r="U87" s="42"/>
      <c r="V87" s="42"/>
      <c r="W87" s="42"/>
      <c r="X87" s="42"/>
      <c r="Y87" s="42"/>
    </row>
    <row r="88" spans="1:25" ht="34.5" customHeight="1">
      <c r="A88" s="167"/>
      <c r="B88" s="167"/>
      <c r="C88" s="168" t="s">
        <v>293</v>
      </c>
      <c r="D88" s="168"/>
      <c r="E88" s="174">
        <f>E90+E91+E92</f>
        <v>982</v>
      </c>
      <c r="F88" s="174">
        <f>F90</f>
        <v>0</v>
      </c>
      <c r="G88" s="170">
        <f>G89+G90+G91+G92</f>
        <v>1562</v>
      </c>
      <c r="H88" s="170"/>
      <c r="I88" s="170">
        <f>I91</f>
        <v>0</v>
      </c>
      <c r="J88" s="170">
        <f>G88+I88</f>
        <v>1562</v>
      </c>
      <c r="K88" s="170"/>
      <c r="L88" s="167"/>
      <c r="M88" s="167"/>
      <c r="N88" s="170">
        <f t="shared" si="3"/>
        <v>1562</v>
      </c>
      <c r="O88" s="136"/>
      <c r="P88" s="42"/>
      <c r="Q88" s="80"/>
      <c r="R88" s="136"/>
      <c r="S88" s="42"/>
      <c r="T88" s="42"/>
      <c r="U88" s="42"/>
      <c r="V88" s="42"/>
      <c r="W88" s="42"/>
      <c r="X88" s="42"/>
      <c r="Y88" s="42"/>
    </row>
    <row r="89" spans="1:25" ht="34.5" customHeight="1">
      <c r="A89" s="5">
        <v>59</v>
      </c>
      <c r="B89" s="140">
        <v>512231</v>
      </c>
      <c r="C89" s="10" t="s">
        <v>119</v>
      </c>
      <c r="D89" s="13"/>
      <c r="E89" s="4"/>
      <c r="F89" s="4"/>
      <c r="G89" s="137">
        <v>80</v>
      </c>
      <c r="H89" s="12"/>
      <c r="I89" s="12"/>
      <c r="J89" s="137">
        <f>G89+H89</f>
        <v>80</v>
      </c>
      <c r="K89" s="3" t="s">
        <v>252</v>
      </c>
      <c r="L89" s="3" t="s">
        <v>235</v>
      </c>
      <c r="M89" s="3" t="s">
        <v>236</v>
      </c>
      <c r="N89" s="12">
        <f>J89</f>
        <v>80</v>
      </c>
      <c r="O89" s="136"/>
      <c r="P89" s="42"/>
      <c r="Q89" s="80"/>
      <c r="R89" s="136"/>
      <c r="S89" s="42"/>
      <c r="T89" s="42"/>
      <c r="U89" s="42"/>
      <c r="V89" s="42"/>
      <c r="W89" s="42"/>
      <c r="X89" s="42"/>
      <c r="Y89" s="42"/>
    </row>
    <row r="90" spans="1:18" s="2" customFormat="1" ht="34.5" customHeight="1">
      <c r="A90" s="5">
        <v>60</v>
      </c>
      <c r="B90" s="3">
        <v>512232</v>
      </c>
      <c r="C90" s="10" t="s">
        <v>13</v>
      </c>
      <c r="D90" s="3"/>
      <c r="E90" s="9">
        <v>42</v>
      </c>
      <c r="F90" s="9"/>
      <c r="G90" s="137">
        <f>E90+F90</f>
        <v>42</v>
      </c>
      <c r="H90" s="12"/>
      <c r="I90" s="12"/>
      <c r="J90" s="137">
        <f>G90+H90</f>
        <v>42</v>
      </c>
      <c r="K90" s="3" t="s">
        <v>252</v>
      </c>
      <c r="L90" s="3" t="s">
        <v>235</v>
      </c>
      <c r="M90" s="3" t="s">
        <v>236</v>
      </c>
      <c r="N90" s="12">
        <f t="shared" si="3"/>
        <v>42</v>
      </c>
      <c r="O90" s="138"/>
      <c r="R90" s="138"/>
    </row>
    <row r="91" spans="1:18" s="2" customFormat="1" ht="34.5" customHeight="1">
      <c r="A91" s="5">
        <v>61</v>
      </c>
      <c r="B91" s="52">
        <v>512251</v>
      </c>
      <c r="C91" s="50" t="s">
        <v>121</v>
      </c>
      <c r="D91" s="9"/>
      <c r="E91" s="51">
        <v>450</v>
      </c>
      <c r="F91" s="9"/>
      <c r="G91" s="137">
        <v>650</v>
      </c>
      <c r="H91" s="12"/>
      <c r="I91" s="12"/>
      <c r="J91" s="137">
        <f>G91+I91</f>
        <v>650</v>
      </c>
      <c r="K91" s="3" t="s">
        <v>252</v>
      </c>
      <c r="L91" s="3" t="s">
        <v>235</v>
      </c>
      <c r="M91" s="3" t="s">
        <v>236</v>
      </c>
      <c r="N91" s="12">
        <f t="shared" si="3"/>
        <v>650</v>
      </c>
      <c r="O91" s="138"/>
      <c r="R91" s="138"/>
    </row>
    <row r="92" spans="1:18" s="2" customFormat="1" ht="34.5" customHeight="1">
      <c r="A92" s="5">
        <v>62</v>
      </c>
      <c r="B92" s="3">
        <v>5122511</v>
      </c>
      <c r="C92" s="10" t="s">
        <v>39</v>
      </c>
      <c r="D92" s="9"/>
      <c r="E92" s="51">
        <v>490</v>
      </c>
      <c r="F92" s="9"/>
      <c r="G92" s="137">
        <v>790</v>
      </c>
      <c r="H92" s="12"/>
      <c r="I92" s="12"/>
      <c r="J92" s="137">
        <v>790</v>
      </c>
      <c r="K92" s="3" t="s">
        <v>252</v>
      </c>
      <c r="L92" s="3" t="s">
        <v>235</v>
      </c>
      <c r="M92" s="3" t="s">
        <v>236</v>
      </c>
      <c r="N92" s="12">
        <f t="shared" si="3"/>
        <v>790</v>
      </c>
      <c r="O92" s="138"/>
      <c r="R92" s="138"/>
    </row>
    <row r="93" spans="1:25" ht="34.5" customHeight="1">
      <c r="A93" s="167"/>
      <c r="B93" s="167"/>
      <c r="C93" s="168" t="s">
        <v>294</v>
      </c>
      <c r="D93" s="168"/>
      <c r="E93" s="174" t="e">
        <f>E94+#REF!+#REF!</f>
        <v>#REF!</v>
      </c>
      <c r="F93" s="174">
        <f>F94</f>
        <v>0</v>
      </c>
      <c r="G93" s="170">
        <f>G94+G95</f>
        <v>500</v>
      </c>
      <c r="H93" s="170">
        <f>H94+H95</f>
        <v>0</v>
      </c>
      <c r="I93" s="170"/>
      <c r="J93" s="170">
        <f>J94+J95</f>
        <v>500</v>
      </c>
      <c r="K93" s="170"/>
      <c r="L93" s="167"/>
      <c r="M93" s="167"/>
      <c r="N93" s="170">
        <f t="shared" si="3"/>
        <v>500</v>
      </c>
      <c r="O93" s="136"/>
      <c r="P93" s="42"/>
      <c r="Q93" s="80"/>
      <c r="R93" s="136"/>
      <c r="S93" s="42"/>
      <c r="T93" s="42"/>
      <c r="U93" s="42"/>
      <c r="V93" s="42"/>
      <c r="W93" s="42"/>
      <c r="X93" s="42"/>
      <c r="Y93" s="42"/>
    </row>
    <row r="94" spans="1:28" ht="34.5" customHeight="1">
      <c r="A94" s="5">
        <v>63</v>
      </c>
      <c r="B94" s="81">
        <v>512531</v>
      </c>
      <c r="C94" s="10" t="s">
        <v>22</v>
      </c>
      <c r="D94" s="9"/>
      <c r="E94" s="57"/>
      <c r="F94" s="57"/>
      <c r="G94" s="137">
        <v>250</v>
      </c>
      <c r="H94" s="12"/>
      <c r="I94" s="12"/>
      <c r="J94" s="137">
        <v>250</v>
      </c>
      <c r="K94" s="3" t="s">
        <v>252</v>
      </c>
      <c r="L94" s="3" t="s">
        <v>235</v>
      </c>
      <c r="M94" s="3" t="s">
        <v>236</v>
      </c>
      <c r="N94" s="12">
        <f t="shared" si="3"/>
        <v>250</v>
      </c>
      <c r="O94" s="96"/>
      <c r="R94" s="136"/>
      <c r="S94" s="42"/>
      <c r="T94" s="43"/>
      <c r="U94" s="42"/>
      <c r="V94" s="42"/>
      <c r="W94" s="42"/>
      <c r="X94" s="42"/>
      <c r="Y94" s="42"/>
      <c r="Z94" s="42"/>
      <c r="AA94" s="42"/>
      <c r="AB94" s="42"/>
    </row>
    <row r="95" spans="1:28" ht="34.5" customHeight="1">
      <c r="A95" s="5">
        <v>64</v>
      </c>
      <c r="B95" s="81">
        <v>512811</v>
      </c>
      <c r="C95" s="10" t="s">
        <v>125</v>
      </c>
      <c r="D95" s="9"/>
      <c r="E95" s="57"/>
      <c r="F95" s="57"/>
      <c r="G95" s="137">
        <v>250</v>
      </c>
      <c r="H95" s="12"/>
      <c r="I95" s="12"/>
      <c r="J95" s="137">
        <v>250</v>
      </c>
      <c r="K95" s="3" t="s">
        <v>252</v>
      </c>
      <c r="L95" s="3" t="s">
        <v>235</v>
      </c>
      <c r="M95" s="3" t="s">
        <v>236</v>
      </c>
      <c r="N95" s="12">
        <f t="shared" si="3"/>
        <v>250</v>
      </c>
      <c r="O95" s="96"/>
      <c r="R95" s="136"/>
      <c r="S95" s="42"/>
      <c r="T95" s="43"/>
      <c r="U95" s="42"/>
      <c r="V95" s="42"/>
      <c r="W95" s="42"/>
      <c r="X95" s="42"/>
      <c r="Y95" s="42"/>
      <c r="Z95" s="42"/>
      <c r="AA95" s="42"/>
      <c r="AB95" s="42"/>
    </row>
    <row r="96" spans="1:28" ht="34.5" customHeight="1">
      <c r="A96" s="167"/>
      <c r="B96" s="197"/>
      <c r="C96" s="168" t="s">
        <v>43</v>
      </c>
      <c r="D96" s="166"/>
      <c r="E96" s="198"/>
      <c r="F96" s="198"/>
      <c r="G96" s="170">
        <f>G97</f>
        <v>700</v>
      </c>
      <c r="H96" s="170">
        <f>H97</f>
        <v>0</v>
      </c>
      <c r="I96" s="170"/>
      <c r="J96" s="170">
        <f>J97</f>
        <v>700</v>
      </c>
      <c r="K96" s="181"/>
      <c r="L96" s="181"/>
      <c r="M96" s="181"/>
      <c r="N96" s="170">
        <f t="shared" si="3"/>
        <v>700</v>
      </c>
      <c r="O96" s="96"/>
      <c r="R96" s="136"/>
      <c r="S96" s="42"/>
      <c r="T96" s="43"/>
      <c r="U96" s="42"/>
      <c r="V96" s="42"/>
      <c r="W96" s="42"/>
      <c r="X96" s="42"/>
      <c r="Y96" s="42"/>
      <c r="Z96" s="42"/>
      <c r="AA96" s="42"/>
      <c r="AB96" s="42"/>
    </row>
    <row r="97" spans="1:19" s="100" customFormat="1" ht="34.5" customHeight="1">
      <c r="A97" s="5">
        <v>65</v>
      </c>
      <c r="B97" s="82">
        <v>515111</v>
      </c>
      <c r="C97" s="10" t="s">
        <v>42</v>
      </c>
      <c r="D97" s="9"/>
      <c r="E97" s="62"/>
      <c r="F97" s="62"/>
      <c r="G97" s="137">
        <v>700</v>
      </c>
      <c r="H97" s="83"/>
      <c r="I97" s="83"/>
      <c r="J97" s="137">
        <v>700</v>
      </c>
      <c r="K97" s="3" t="s">
        <v>252</v>
      </c>
      <c r="L97" s="3" t="s">
        <v>235</v>
      </c>
      <c r="M97" s="3" t="s">
        <v>236</v>
      </c>
      <c r="N97" s="12">
        <f t="shared" si="3"/>
        <v>700</v>
      </c>
      <c r="O97" s="98"/>
      <c r="P97" s="98"/>
      <c r="Q97" s="98"/>
      <c r="R97" s="98"/>
      <c r="S97" s="141"/>
    </row>
    <row r="98" spans="1:19" s="57" customFormat="1" ht="13.5">
      <c r="A98" s="61"/>
      <c r="B98" s="62"/>
      <c r="C98" s="60"/>
      <c r="D98" s="60"/>
      <c r="E98" s="60"/>
      <c r="F98" s="61"/>
      <c r="G98" s="61"/>
      <c r="H98" s="244"/>
      <c r="I98" s="244"/>
      <c r="J98" s="244"/>
      <c r="K98" s="244"/>
      <c r="L98" s="248"/>
      <c r="M98" s="248"/>
      <c r="N98" s="248"/>
      <c r="O98" s="248"/>
      <c r="P98" s="248"/>
      <c r="Q98" s="248"/>
      <c r="R98" s="248"/>
      <c r="S98" s="96"/>
    </row>
    <row r="99" spans="1:19" s="100" customFormat="1" ht="18" customHeight="1">
      <c r="A99" s="155"/>
      <c r="B99" s="62"/>
      <c r="C99" s="142" t="s">
        <v>256</v>
      </c>
      <c r="D99" s="143"/>
      <c r="E99" s="143"/>
      <c r="F99" s="144"/>
      <c r="G99" s="144"/>
      <c r="H99" s="144"/>
      <c r="I99" s="144"/>
      <c r="J99" s="144"/>
      <c r="K99" s="257"/>
      <c r="L99" s="257"/>
      <c r="M99" s="257"/>
      <c r="N99" s="253"/>
      <c r="O99" s="253"/>
      <c r="P99" s="253"/>
      <c r="Q99" s="253"/>
      <c r="R99" s="253"/>
      <c r="S99" s="141"/>
    </row>
    <row r="100" spans="1:19" s="100" customFormat="1" ht="17.25" customHeight="1">
      <c r="A100" s="155"/>
      <c r="B100" s="62"/>
      <c r="C100" s="142" t="s">
        <v>256</v>
      </c>
      <c r="D100" s="160"/>
      <c r="E100" s="160"/>
      <c r="F100" s="144"/>
      <c r="G100" s="144"/>
      <c r="H100" s="144"/>
      <c r="I100" s="144"/>
      <c r="J100" s="144"/>
      <c r="K100" s="257"/>
      <c r="L100" s="257"/>
      <c r="M100" s="257"/>
      <c r="N100" s="253"/>
      <c r="O100" s="253"/>
      <c r="P100" s="253"/>
      <c r="Q100" s="253"/>
      <c r="R100" s="253"/>
      <c r="S100" s="141"/>
    </row>
    <row r="101" spans="1:19" s="100" customFormat="1" ht="18" customHeight="1">
      <c r="A101" s="155"/>
      <c r="B101" s="62"/>
      <c r="C101" s="142" t="s">
        <v>256</v>
      </c>
      <c r="D101" s="230"/>
      <c r="E101" s="230"/>
      <c r="F101" s="144"/>
      <c r="G101" s="144"/>
      <c r="H101" s="144"/>
      <c r="I101" s="144"/>
      <c r="J101" s="144"/>
      <c r="K101" s="257"/>
      <c r="L101" s="257"/>
      <c r="M101" s="257"/>
      <c r="N101" s="253"/>
      <c r="O101" s="253"/>
      <c r="P101" s="253"/>
      <c r="Q101" s="253"/>
      <c r="R101" s="253"/>
      <c r="S101" s="141"/>
    </row>
    <row r="102" spans="1:19" s="100" customFormat="1" ht="13.5" customHeight="1">
      <c r="A102" s="61"/>
      <c r="B102" s="62"/>
      <c r="C102" s="62"/>
      <c r="D102" s="62"/>
      <c r="E102" s="62"/>
      <c r="F102" s="146"/>
      <c r="G102" s="146"/>
      <c r="H102" s="243" t="s">
        <v>304</v>
      </c>
      <c r="I102" s="243"/>
      <c r="J102" s="243"/>
      <c r="K102" s="243"/>
      <c r="L102" s="248"/>
      <c r="M102" s="248"/>
      <c r="N102" s="248"/>
      <c r="O102" s="248"/>
      <c r="P102" s="248"/>
      <c r="Q102" s="248"/>
      <c r="R102" s="248"/>
      <c r="S102" s="141"/>
    </row>
    <row r="103" spans="1:19" s="100" customFormat="1" ht="13.5" customHeight="1">
      <c r="A103" s="62"/>
      <c r="B103" s="62"/>
      <c r="C103" s="62"/>
      <c r="D103" s="62"/>
      <c r="E103" s="62"/>
      <c r="F103" s="62"/>
      <c r="G103" s="62"/>
      <c r="H103" s="243" t="s">
        <v>305</v>
      </c>
      <c r="I103" s="243"/>
      <c r="J103" s="243"/>
      <c r="K103" s="243"/>
      <c r="L103" s="248"/>
      <c r="M103" s="248"/>
      <c r="N103" s="248"/>
      <c r="O103" s="248"/>
      <c r="P103" s="248"/>
      <c r="Q103" s="248"/>
      <c r="R103" s="248"/>
      <c r="S103" s="141"/>
    </row>
    <row r="104" spans="1:19" s="100" customFormat="1" ht="13.5" customHeight="1">
      <c r="A104" s="62"/>
      <c r="B104" s="62"/>
      <c r="C104" s="62"/>
      <c r="D104" s="62"/>
      <c r="E104" s="62"/>
      <c r="F104" s="62"/>
      <c r="G104" s="62"/>
      <c r="H104" s="98"/>
      <c r="I104" s="98"/>
      <c r="J104" s="98"/>
      <c r="K104" s="154"/>
      <c r="L104" s="157"/>
      <c r="M104" s="154"/>
      <c r="N104" s="154"/>
      <c r="O104" s="98"/>
      <c r="P104" s="98"/>
      <c r="Q104" s="98"/>
      <c r="R104" s="98"/>
      <c r="S104" s="141"/>
    </row>
    <row r="105" spans="1:19" s="100" customFormat="1" ht="13.5" customHeight="1">
      <c r="A105" s="61"/>
      <c r="B105" s="62"/>
      <c r="C105" s="60"/>
      <c r="D105" s="60"/>
      <c r="E105" s="60"/>
      <c r="F105" s="61"/>
      <c r="G105" s="61"/>
      <c r="H105" s="244" t="s">
        <v>306</v>
      </c>
      <c r="I105" s="244"/>
      <c r="J105" s="244"/>
      <c r="K105" s="244"/>
      <c r="L105" s="248"/>
      <c r="M105" s="248"/>
      <c r="N105" s="248"/>
      <c r="O105" s="248"/>
      <c r="P105" s="248"/>
      <c r="Q105" s="248"/>
      <c r="R105" s="248"/>
      <c r="S105" s="141"/>
    </row>
    <row r="106" spans="1:19" s="100" customFormat="1" ht="13.5" customHeight="1">
      <c r="A106" s="62"/>
      <c r="B106" s="62"/>
      <c r="C106" s="62"/>
      <c r="D106" s="76"/>
      <c r="E106" s="62"/>
      <c r="F106" s="62"/>
      <c r="G106" s="62"/>
      <c r="H106" s="62"/>
      <c r="I106" s="62"/>
      <c r="J106" s="62"/>
      <c r="K106"/>
      <c r="M106"/>
      <c r="N106"/>
      <c r="O106" s="147"/>
      <c r="P106" s="147"/>
      <c r="Q106" s="62"/>
      <c r="R106" s="62"/>
      <c r="S106" s="141"/>
    </row>
    <row r="107" spans="1:19" s="100" customFormat="1" ht="18" customHeight="1">
      <c r="A107" s="65"/>
      <c r="B107" s="57"/>
      <c r="C107" s="59"/>
      <c r="D107" s="57"/>
      <c r="E107" s="58"/>
      <c r="F107" s="58"/>
      <c r="G107" s="58"/>
      <c r="H107" s="58"/>
      <c r="I107" s="58"/>
      <c r="J107" s="58"/>
      <c r="K107" s="58"/>
      <c r="L107" s="99"/>
      <c r="M107" s="99"/>
      <c r="N107" s="148"/>
      <c r="O107" s="136"/>
      <c r="P107" s="57"/>
      <c r="R107" s="136"/>
      <c r="S107" s="141"/>
    </row>
    <row r="108" spans="1:19" s="100" customFormat="1" ht="18" customHeight="1">
      <c r="A108" s="62"/>
      <c r="B108" s="62"/>
      <c r="C108" s="142"/>
      <c r="D108" s="161"/>
      <c r="E108" s="161"/>
      <c r="F108" s="144"/>
      <c r="G108" s="144"/>
      <c r="H108" s="144"/>
      <c r="I108" s="144"/>
      <c r="J108" s="144"/>
      <c r="K108" s="161"/>
      <c r="L108" s="161"/>
      <c r="M108" s="161"/>
      <c r="N108" s="161"/>
      <c r="O108" s="161"/>
      <c r="P108" s="161"/>
      <c r="Q108" s="145"/>
      <c r="R108" s="161"/>
      <c r="S108" s="141"/>
    </row>
    <row r="109" spans="1:19" s="100" customFormat="1" ht="7.5" customHeight="1">
      <c r="A109" s="61"/>
      <c r="B109" s="60"/>
      <c r="C109" s="142"/>
      <c r="D109" s="143"/>
      <c r="E109" s="143"/>
      <c r="F109" s="144"/>
      <c r="G109" s="144"/>
      <c r="H109" s="252"/>
      <c r="I109" s="252"/>
      <c r="J109" s="252"/>
      <c r="K109" s="252"/>
      <c r="L109" s="253"/>
      <c r="M109" s="253"/>
      <c r="N109" s="253"/>
      <c r="O109" s="253"/>
      <c r="P109" s="253"/>
      <c r="Q109" s="253"/>
      <c r="R109" s="253"/>
      <c r="S109" s="141"/>
    </row>
    <row r="110" spans="1:19" s="100" customFormat="1" ht="18" customHeight="1">
      <c r="A110" s="62"/>
      <c r="B110" s="60"/>
      <c r="C110" s="254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141"/>
    </row>
    <row r="111" spans="1:19" s="100" customFormat="1" ht="51.75" customHeight="1">
      <c r="A111" s="61"/>
      <c r="B111" s="62"/>
      <c r="C111" s="62"/>
      <c r="D111" s="62"/>
      <c r="E111" s="62"/>
      <c r="F111" s="146"/>
      <c r="G111" s="146"/>
      <c r="H111" s="243"/>
      <c r="I111" s="243"/>
      <c r="J111" s="243"/>
      <c r="K111" s="243"/>
      <c r="L111" s="248"/>
      <c r="M111" s="248"/>
      <c r="N111" s="248"/>
      <c r="O111" s="248"/>
      <c r="P111" s="248"/>
      <c r="Q111" s="248"/>
      <c r="R111" s="248"/>
      <c r="S111" s="141"/>
    </row>
    <row r="112" spans="1:19" s="100" customFormat="1" ht="13.5" customHeight="1">
      <c r="A112" s="62"/>
      <c r="B112" s="62"/>
      <c r="C112" s="62"/>
      <c r="D112" s="76"/>
      <c r="E112" s="62"/>
      <c r="F112" s="62"/>
      <c r="G112" s="62"/>
      <c r="H112" s="62"/>
      <c r="I112" s="62"/>
      <c r="J112" s="62"/>
      <c r="K112"/>
      <c r="M112"/>
      <c r="N112"/>
      <c r="O112" s="147"/>
      <c r="P112" s="147"/>
      <c r="Q112" s="62"/>
      <c r="R112" s="62"/>
      <c r="S112" s="141"/>
    </row>
    <row r="113" spans="1:19" s="100" customFormat="1" ht="18" customHeight="1">
      <c r="A113" s="65"/>
      <c r="B113" s="57"/>
      <c r="C113" s="59"/>
      <c r="D113" s="57"/>
      <c r="E113" s="58"/>
      <c r="F113" s="58"/>
      <c r="G113" s="58"/>
      <c r="H113" s="58"/>
      <c r="I113" s="58"/>
      <c r="J113" s="58"/>
      <c r="K113" s="58"/>
      <c r="L113" s="99"/>
      <c r="M113" s="99"/>
      <c r="N113" s="148"/>
      <c r="O113" s="136"/>
      <c r="P113" s="57"/>
      <c r="R113" s="136"/>
      <c r="S113" s="141"/>
    </row>
    <row r="114" spans="1:19" s="100" customFormat="1" ht="18" customHeight="1">
      <c r="A114" s="62"/>
      <c r="B114" s="62"/>
      <c r="C114" s="142"/>
      <c r="D114" s="143"/>
      <c r="E114" s="143"/>
      <c r="F114" s="144"/>
      <c r="G114" s="144"/>
      <c r="H114" s="144"/>
      <c r="I114" s="144"/>
      <c r="J114" s="144"/>
      <c r="K114" s="143"/>
      <c r="L114" s="143"/>
      <c r="M114" s="143"/>
      <c r="N114" s="143"/>
      <c r="O114" s="143"/>
      <c r="P114" s="143"/>
      <c r="Q114" s="145"/>
      <c r="R114" s="143"/>
      <c r="S114" s="141"/>
    </row>
    <row r="115" spans="1:19" s="100" customFormat="1" ht="7.5" customHeight="1">
      <c r="A115" s="61"/>
      <c r="B115" s="60"/>
      <c r="C115" s="142"/>
      <c r="D115" s="143"/>
      <c r="E115" s="143"/>
      <c r="F115" s="144"/>
      <c r="G115" s="144"/>
      <c r="H115" s="252"/>
      <c r="I115" s="252"/>
      <c r="J115" s="252"/>
      <c r="K115" s="252"/>
      <c r="L115" s="253"/>
      <c r="M115" s="253"/>
      <c r="N115" s="253"/>
      <c r="O115" s="253"/>
      <c r="P115" s="253"/>
      <c r="Q115" s="253"/>
      <c r="R115" s="253"/>
      <c r="S115" s="141"/>
    </row>
    <row r="116" spans="1:19" s="100" customFormat="1" ht="18" customHeight="1">
      <c r="A116" s="62"/>
      <c r="B116" s="60"/>
      <c r="C116" s="254" t="s">
        <v>240</v>
      </c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141"/>
    </row>
    <row r="117" spans="1:19" s="100" customFormat="1" ht="51.75" customHeight="1">
      <c r="A117" s="61"/>
      <c r="B117" s="62"/>
      <c r="C117" s="62"/>
      <c r="D117" s="62"/>
      <c r="E117" s="62"/>
      <c r="F117" s="146"/>
      <c r="G117" s="146"/>
      <c r="H117" s="243"/>
      <c r="I117" s="243"/>
      <c r="J117" s="243"/>
      <c r="K117" s="243"/>
      <c r="L117" s="248"/>
      <c r="M117" s="248"/>
      <c r="N117" s="248"/>
      <c r="O117" s="248"/>
      <c r="P117" s="248"/>
      <c r="Q117" s="248"/>
      <c r="R117" s="248"/>
      <c r="S117" s="141"/>
    </row>
    <row r="118" spans="1:28" ht="30" customHeight="1">
      <c r="A118" s="66" t="s">
        <v>163</v>
      </c>
      <c r="B118" s="61"/>
      <c r="C118" s="37" t="s">
        <v>170</v>
      </c>
      <c r="D118" s="57"/>
      <c r="E118" s="57"/>
      <c r="F118" s="57"/>
      <c r="K118" s="57"/>
      <c r="L118" s="57"/>
      <c r="M118" s="57"/>
      <c r="N118" s="60"/>
      <c r="O118" s="149"/>
      <c r="P118" s="150"/>
      <c r="Q118" s="62"/>
      <c r="R118" s="136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ht="30" customHeight="1">
      <c r="A119" s="65"/>
      <c r="B119" s="44"/>
      <c r="C119" s="57"/>
      <c r="D119" s="57"/>
      <c r="E119" s="42"/>
      <c r="F119" s="42"/>
      <c r="K119" s="42"/>
      <c r="L119" s="42"/>
      <c r="M119" s="42"/>
      <c r="N119" s="60"/>
      <c r="O119" s="151"/>
      <c r="P119" s="152"/>
      <c r="Q119" s="44"/>
      <c r="R119" s="136"/>
      <c r="S119" s="42"/>
      <c r="T119" s="43"/>
      <c r="U119" s="42"/>
      <c r="V119" s="42"/>
      <c r="W119" s="42"/>
      <c r="X119" s="42"/>
      <c r="Y119" s="42"/>
      <c r="Z119" s="42"/>
      <c r="AA119" s="42"/>
      <c r="AB119" s="42"/>
    </row>
    <row r="120" spans="1:28" ht="30" customHeight="1">
      <c r="A120" s="65"/>
      <c r="B120" s="42"/>
      <c r="C120" s="57"/>
      <c r="D120" s="57"/>
      <c r="E120" s="42"/>
      <c r="F120" s="42"/>
      <c r="K120" s="42"/>
      <c r="L120" s="42"/>
      <c r="M120" s="42"/>
      <c r="O120" s="136"/>
      <c r="P120" s="153"/>
      <c r="Q120" s="35"/>
      <c r="R120" s="136"/>
      <c r="S120" s="42"/>
      <c r="T120" s="43"/>
      <c r="U120" s="42"/>
      <c r="V120" s="42"/>
      <c r="W120" s="42"/>
      <c r="X120" s="42"/>
      <c r="Y120" s="42"/>
      <c r="Z120" s="42"/>
      <c r="AA120" s="42"/>
      <c r="AB120" s="42"/>
    </row>
    <row r="121" spans="1:28" ht="30" customHeight="1">
      <c r="A121" s="65"/>
      <c r="C121" s="57"/>
      <c r="D121" s="57"/>
      <c r="R121" s="136"/>
      <c r="S121" s="42"/>
      <c r="T121" s="43"/>
      <c r="U121" s="42"/>
      <c r="V121" s="42"/>
      <c r="W121" s="42"/>
      <c r="X121" s="42"/>
      <c r="Y121" s="42"/>
      <c r="Z121" s="42"/>
      <c r="AA121" s="42"/>
      <c r="AB121" s="42"/>
    </row>
    <row r="122" spans="1:4" ht="30" customHeight="1">
      <c r="A122" s="65"/>
      <c r="C122" s="57"/>
      <c r="D122" s="57"/>
    </row>
    <row r="123" spans="1:4" ht="30" customHeight="1">
      <c r="A123" s="65"/>
      <c r="C123" s="57"/>
      <c r="D123" s="57"/>
    </row>
    <row r="124" spans="1:4" ht="30" customHeight="1">
      <c r="A124" s="65"/>
      <c r="C124" s="57"/>
      <c r="D124" s="57"/>
    </row>
    <row r="125" spans="1:4" ht="30" customHeight="1">
      <c r="A125" s="65"/>
      <c r="C125" s="57"/>
      <c r="D125" s="57"/>
    </row>
    <row r="126" spans="1:4" ht="13.5">
      <c r="A126" s="65"/>
      <c r="C126" s="57"/>
      <c r="D126" s="57"/>
    </row>
    <row r="127" spans="1:4" ht="13.5">
      <c r="A127" s="65"/>
      <c r="C127" s="57"/>
      <c r="D127" s="57"/>
    </row>
    <row r="128" spans="1:4" ht="13.5">
      <c r="A128" s="65"/>
      <c r="C128" s="57"/>
      <c r="D128" s="57"/>
    </row>
    <row r="129" spans="1:4" ht="13.5">
      <c r="A129" s="65"/>
      <c r="C129" s="57"/>
      <c r="D129" s="57"/>
    </row>
    <row r="130" spans="1:4" ht="13.5">
      <c r="A130" s="65"/>
      <c r="C130" s="57"/>
      <c r="D130" s="57"/>
    </row>
    <row r="131" spans="1:4" ht="13.5">
      <c r="A131" s="65"/>
      <c r="C131" s="57"/>
      <c r="D131" s="57"/>
    </row>
    <row r="132" spans="1:4" ht="13.5">
      <c r="A132" s="65"/>
      <c r="C132" s="57"/>
      <c r="D132" s="57"/>
    </row>
    <row r="133" spans="1:4" ht="13.5">
      <c r="A133" s="65"/>
      <c r="C133" s="57"/>
      <c r="D133" s="57"/>
    </row>
    <row r="134" spans="1:4" ht="13.5">
      <c r="A134" s="65"/>
      <c r="C134" s="57"/>
      <c r="D134" s="57"/>
    </row>
    <row r="135" spans="1:4" ht="13.5">
      <c r="A135" s="65"/>
      <c r="C135" s="57"/>
      <c r="D135" s="57"/>
    </row>
    <row r="136" spans="1:4" ht="13.5">
      <c r="A136" s="65"/>
      <c r="C136" s="57"/>
      <c r="D136" s="57"/>
    </row>
    <row r="137" spans="1:4" ht="13.5">
      <c r="A137" s="65"/>
      <c r="C137" s="57"/>
      <c r="D137" s="57"/>
    </row>
    <row r="138" spans="1:4" ht="13.5">
      <c r="A138" s="65"/>
      <c r="C138" s="57"/>
      <c r="D138" s="57"/>
    </row>
    <row r="139" spans="1:4" ht="13.5">
      <c r="A139" s="65"/>
      <c r="C139" s="57"/>
      <c r="D139" s="57"/>
    </row>
    <row r="140" spans="1:4" ht="13.5">
      <c r="A140" s="65"/>
      <c r="C140" s="57"/>
      <c r="D140" s="57"/>
    </row>
    <row r="141" spans="1:4" ht="13.5">
      <c r="A141" s="65"/>
      <c r="C141" s="57"/>
      <c r="D141" s="57"/>
    </row>
    <row r="142" spans="1:4" ht="13.5">
      <c r="A142" s="65"/>
      <c r="C142" s="57"/>
      <c r="D142" s="57"/>
    </row>
    <row r="143" spans="1:4" ht="13.5">
      <c r="A143" s="65"/>
      <c r="C143" s="57"/>
      <c r="D143" s="57"/>
    </row>
    <row r="144" spans="1:4" ht="13.5">
      <c r="A144" s="65"/>
      <c r="C144" s="57"/>
      <c r="D144" s="57"/>
    </row>
    <row r="145" spans="1:4" ht="13.5">
      <c r="A145" s="65"/>
      <c r="C145" s="57"/>
      <c r="D145" s="57"/>
    </row>
    <row r="146" spans="1:4" ht="13.5">
      <c r="A146" s="65"/>
      <c r="C146" s="57"/>
      <c r="D146" s="57"/>
    </row>
    <row r="147" ht="13.5">
      <c r="A147" s="65"/>
    </row>
  </sheetData>
  <sheetProtection/>
  <mergeCells count="16">
    <mergeCell ref="H109:R109"/>
    <mergeCell ref="C110:R110"/>
    <mergeCell ref="H111:R111"/>
    <mergeCell ref="A1:Q1"/>
    <mergeCell ref="A2:Q2"/>
    <mergeCell ref="K101:R101"/>
    <mergeCell ref="H103:R103"/>
    <mergeCell ref="H105:R105"/>
    <mergeCell ref="H115:R115"/>
    <mergeCell ref="C116:R116"/>
    <mergeCell ref="H117:R117"/>
    <mergeCell ref="A3:Q3"/>
    <mergeCell ref="H98:R98"/>
    <mergeCell ref="K100:R100"/>
    <mergeCell ref="H102:R102"/>
    <mergeCell ref="K99:R99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</cp:lastModifiedBy>
  <cp:lastPrinted>2022-01-13T13:03:15Z</cp:lastPrinted>
  <dcterms:created xsi:type="dcterms:W3CDTF">2011-04-14T09:02:26Z</dcterms:created>
  <dcterms:modified xsi:type="dcterms:W3CDTF">2022-01-13T13:03:29Z</dcterms:modified>
  <cp:category/>
  <cp:version/>
  <cp:contentType/>
  <cp:contentStatus/>
</cp:coreProperties>
</file>